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Q:\Directive\Fiscal 2024\HE Directive\Ready for Roundtable\"/>
    </mc:Choice>
  </mc:AlternateContent>
  <xr:revisionPtr revIDLastSave="0" documentId="13_ncr:1_{C5E9A880-93FE-4148-975B-7A5A1D120535}" xr6:coauthVersionLast="47" xr6:coauthVersionMax="47" xr10:uidLastSave="{00000000-0000-0000-0000-000000000000}"/>
  <workbookProtection workbookAlgorithmName="SHA-512" workbookHashValue="n22hOyJRkKlYoBSnIR/B2N3WIJY+QYA6/32ub+4xKW3z0ySz7fgPO3hV7BvsdQuiQF78aX2XmLwCFbO9UFWnew==" workbookSaltValue="RnIbU/3Ny74LSpodUtI6HQ==" workbookSpinCount="100000" lockStructure="1"/>
  <bookViews>
    <workbookView xWindow="-120" yWindow="-120" windowWidth="29040" windowHeight="15720" tabRatio="704" xr2:uid="{00000000-000D-0000-FFFF-FFFF00000000}"/>
  </bookViews>
  <sheets>
    <sheet name="Detail" sheetId="5" r:id="rId1"/>
    <sheet name="Cash Equiv. &amp; Inv. Not w Tr" sheetId="17" r:id="rId2"/>
    <sheet name="Foreign Currency Inv" sheetId="2" r:id="rId3"/>
    <sheet name="Recordation" sheetId="15" r:id="rId4"/>
    <sheet name="Certification" sheetId="11" r:id="rId5"/>
    <sheet name="Revision Control Log" sheetId="14" r:id="rId6"/>
    <sheet name="Lookup - HEI #-acronym" sheetId="16" state="hidden" r:id="rId7"/>
  </sheets>
  <externalReferences>
    <externalReference r:id="rId8"/>
    <externalReference r:id="rId9"/>
  </externalReferences>
  <definedNames>
    <definedName name="art_bs" localSheetId="1">#REF!</definedName>
    <definedName name="art_bs" localSheetId="5">#REF!</definedName>
    <definedName name="art_bs">#REF!</definedName>
    <definedName name="art_cf" localSheetId="1">#REF!</definedName>
    <definedName name="art_cf" localSheetId="5">#REF!</definedName>
    <definedName name="art_cf">#REF!</definedName>
    <definedName name="art_is" localSheetId="1">#REF!</definedName>
    <definedName name="art_is" localSheetId="5">#REF!</definedName>
    <definedName name="art_is">#REF!</definedName>
    <definedName name="Balance_Sheet" localSheetId="1">#REF!</definedName>
    <definedName name="Balance_Sheet" localSheetId="5">#REF!</definedName>
    <definedName name="Balance_Sheet">#REF!</definedName>
    <definedName name="BS_Title" localSheetId="1">#REF!</definedName>
    <definedName name="BS_Title" localSheetId="5">#REF!</definedName>
    <definedName name="BS_Title">#REF!</definedName>
    <definedName name="Cash_Flows" localSheetId="1">#REF!</definedName>
    <definedName name="Cash_Flows" localSheetId="5">#REF!</definedName>
    <definedName name="Cash_Flows">#REF!</definedName>
    <definedName name="Fitch" localSheetId="1">#REF!</definedName>
    <definedName name="Fitch" localSheetId="5">'[1]Cash Equiv. &amp; Inv. Not w Tr'!$I$425:$I$453</definedName>
    <definedName name="Fitch">#REF!</definedName>
    <definedName name="Income_Statement" localSheetId="1">#REF!</definedName>
    <definedName name="Income_Statement" localSheetId="5">#REF!</definedName>
    <definedName name="Income_Statement">#REF!</definedName>
    <definedName name="IS" localSheetId="1">#REF!</definedName>
    <definedName name="IS" localSheetId="5">#REF!</definedName>
    <definedName name="IS">#REF!</definedName>
    <definedName name="IS_Title" localSheetId="1">#REF!</definedName>
    <definedName name="IS_Title" localSheetId="5">#REF!</definedName>
    <definedName name="IS_Title">#REF!</definedName>
    <definedName name="Leg_BS" localSheetId="1">#REF!</definedName>
    <definedName name="Leg_BS" localSheetId="5">#REF!</definedName>
    <definedName name="Leg_BS">#REF!</definedName>
    <definedName name="LEG_CF" localSheetId="1">#REF!</definedName>
    <definedName name="LEG_CF" localSheetId="5">#REF!</definedName>
    <definedName name="LEG_CF">#REF!</definedName>
    <definedName name="Leg_IS" localSheetId="1">#REF!</definedName>
    <definedName name="Leg_IS" localSheetId="5">#REF!</definedName>
    <definedName name="Leg_IS">#REF!</definedName>
    <definedName name="LOC_BS" localSheetId="1">'[2]Local Choice'!#REF!</definedName>
    <definedName name="LOC_BS" localSheetId="5">'[2]Local Choice'!#REF!</definedName>
    <definedName name="LOC_BS">'[2]Local Choice'!#REF!</definedName>
    <definedName name="Moodys" localSheetId="1">#REF!</definedName>
    <definedName name="Moodys" localSheetId="5">'[1]Cash Equiv. &amp; Inv. Not w Tr'!$G$425:$G$472</definedName>
    <definedName name="Moodys">#REF!</definedName>
    <definedName name="NA" localSheetId="1">#REF!</definedName>
    <definedName name="NA" localSheetId="5">'[1]Cash Equiv. &amp; Inv. Not w Tr'!$J$425</definedName>
    <definedName name="NA">#REF!</definedName>
    <definedName name="_xlnm.Print_Area" localSheetId="1">'Cash Equiv. &amp; Inv. Not w Tr'!$A$1:$AI$147</definedName>
    <definedName name="_xlnm.Print_Area" localSheetId="4">Certification!$A$1:$O$71</definedName>
    <definedName name="_xlnm.Print_Area" localSheetId="0">Detail!$A$1:$I$141</definedName>
    <definedName name="_xlnm.Print_Area" localSheetId="2">'Foreign Currency Inv'!$A$1:$BT$65</definedName>
    <definedName name="_xlnm.Print_Area" localSheetId="3">Recordation!$A$1:$G$57</definedName>
    <definedName name="_xlnm.Print_Area" localSheetId="5">'Revision Control Log'!$A$1:$F$63</definedName>
    <definedName name="_xlnm.Print_Titles" localSheetId="1">'Cash Equiv. &amp; Inv. Not w Tr'!$A:$E,'Cash Equiv. &amp; Inv. Not w Tr'!$1:$11</definedName>
    <definedName name="Rating_Agency" localSheetId="1">#REF!</definedName>
    <definedName name="Rating_Agency" localSheetId="5">'[1]Cash Equiv. &amp; Inv. Not w Tr'!$F$425:$F$428</definedName>
    <definedName name="Rating_Agency">#REF!</definedName>
    <definedName name="Science_Bs" localSheetId="1">#REF!</definedName>
    <definedName name="Science_Bs" localSheetId="5">#REF!</definedName>
    <definedName name="Science_Bs">#REF!</definedName>
    <definedName name="Science_cf" localSheetId="1">#REF!</definedName>
    <definedName name="Science_cf" localSheetId="5">#REF!</definedName>
    <definedName name="Science_cf">#REF!</definedName>
    <definedName name="Science_IS" localSheetId="1">#REF!</definedName>
    <definedName name="Science_IS" localSheetId="5">#REF!</definedName>
    <definedName name="Science_IS">#REF!</definedName>
    <definedName name="Standard_Poors" localSheetId="1">#REF!</definedName>
    <definedName name="Standard_Poors" localSheetId="5">'[1]Cash Equiv. &amp; Inv. Not w Tr'!$H$425:$H$462</definedName>
    <definedName name="Standard_Poors">#REF!</definedName>
    <definedName name="wrn.Footnote._.8." localSheetId="1" hidden="1">{#N/A,#N/A,FALSE,"Fixed Assets";#N/A,#N/A,FALSE,"PPE Wksheet"}</definedName>
    <definedName name="wrn.Footnote._.8." localSheetId="4" hidden="1">{#N/A,#N/A,FALSE,"Fixed Assets";#N/A,#N/A,FALSE,"PPE Wksheet"}</definedName>
    <definedName name="wrn.Footnote._.8." localSheetId="3" hidden="1">{#N/A,#N/A,FALSE,"Fixed Assets";#N/A,#N/A,FALSE,"PPE Wksheet"}</definedName>
    <definedName name="wrn.Footnote._.8." localSheetId="5" hidden="1">{#N/A,#N/A,FALSE,"Fixed Assets";#N/A,#N/A,FALSE,"PPE Wksheet"}</definedName>
    <definedName name="wrn.Footnote._.8." hidden="1">{#N/A,#N/A,FALSE,"Fixed Assets";#N/A,#N/A,FALSE,"PPE Wksheet"}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1" i="5" l="1"/>
  <c r="O3" i="16" l="1"/>
  <c r="O4" i="16"/>
  <c r="O5" i="16"/>
  <c r="O6" i="16"/>
  <c r="O7" i="16"/>
  <c r="O8" i="16"/>
  <c r="O9" i="16"/>
  <c r="O10" i="16"/>
  <c r="O11" i="16"/>
  <c r="O12" i="16"/>
  <c r="O13" i="16"/>
  <c r="O14" i="16"/>
  <c r="O15" i="16"/>
  <c r="O16" i="16"/>
  <c r="O17" i="16"/>
  <c r="O18" i="16"/>
  <c r="O19" i="16"/>
  <c r="O20" i="16"/>
  <c r="O21" i="16"/>
  <c r="O22" i="16"/>
  <c r="O23" i="16"/>
  <c r="O24" i="16"/>
  <c r="O25" i="16"/>
  <c r="O26" i="16"/>
  <c r="O27" i="16"/>
  <c r="O2" i="16"/>
  <c r="AN53" i="2" l="1"/>
  <c r="BS53" i="2" s="1"/>
  <c r="AN54" i="2"/>
  <c r="BS54" i="2" s="1"/>
  <c r="AN25" i="2"/>
  <c r="BS25" i="2" s="1"/>
  <c r="AN19" i="2"/>
  <c r="BS19" i="2" s="1"/>
  <c r="C4" i="14"/>
  <c r="D22" i="15"/>
  <c r="D20" i="15"/>
  <c r="G137" i="5"/>
  <c r="G73" i="5"/>
  <c r="G51" i="5"/>
  <c r="AN15" i="2" l="1"/>
  <c r="AN16" i="2"/>
  <c r="AN17" i="2"/>
  <c r="AN18" i="2"/>
  <c r="AN20" i="2"/>
  <c r="AN21" i="2"/>
  <c r="AN22" i="2"/>
  <c r="AN23" i="2"/>
  <c r="AN24" i="2"/>
  <c r="AN26" i="2"/>
  <c r="AN27" i="2"/>
  <c r="AN28" i="2"/>
  <c r="AN29" i="2"/>
  <c r="AN30" i="2"/>
  <c r="AN31" i="2"/>
  <c r="AN32" i="2"/>
  <c r="AN33" i="2"/>
  <c r="AN34" i="2"/>
  <c r="AN35" i="2"/>
  <c r="AN36" i="2"/>
  <c r="AN37" i="2"/>
  <c r="AN38" i="2"/>
  <c r="AN39" i="2"/>
  <c r="AN40" i="2"/>
  <c r="AN41" i="2"/>
  <c r="AN42" i="2"/>
  <c r="AN43" i="2"/>
  <c r="AN44" i="2"/>
  <c r="AN45" i="2"/>
  <c r="AN46" i="2"/>
  <c r="AN47" i="2"/>
  <c r="AN48" i="2"/>
  <c r="AN49" i="2"/>
  <c r="AN50" i="2"/>
  <c r="AN51" i="2"/>
  <c r="AN52" i="2"/>
  <c r="AN55" i="2"/>
  <c r="AN56" i="2"/>
  <c r="AN14" i="2"/>
  <c r="Q109" i="17" l="1"/>
  <c r="Q108" i="17"/>
  <c r="Q107" i="17"/>
  <c r="Q106" i="17"/>
  <c r="Q105" i="17"/>
  <c r="Q103" i="17"/>
  <c r="Q102" i="17"/>
  <c r="Q101" i="17"/>
  <c r="Q100" i="17"/>
  <c r="Q99" i="17"/>
  <c r="Q97" i="17"/>
  <c r="Q96" i="17"/>
  <c r="Q95" i="17"/>
  <c r="Q94" i="17"/>
  <c r="Q93" i="17"/>
  <c r="Q91" i="17"/>
  <c r="Q90" i="17"/>
  <c r="Q89" i="17"/>
  <c r="Q88" i="17"/>
  <c r="Q87" i="17"/>
  <c r="Q85" i="17"/>
  <c r="Q84" i="17"/>
  <c r="Q83" i="17"/>
  <c r="Q82" i="17"/>
  <c r="Q81" i="17"/>
  <c r="Q79" i="17"/>
  <c r="Q78" i="17"/>
  <c r="Q77" i="17"/>
  <c r="Q76" i="17"/>
  <c r="Q75" i="17"/>
  <c r="Q74" i="17"/>
  <c r="Q72" i="17"/>
  <c r="Q71" i="17"/>
  <c r="Q70" i="17"/>
  <c r="Q69" i="17"/>
  <c r="Q68" i="17"/>
  <c r="Q66" i="17"/>
  <c r="Q65" i="17"/>
  <c r="Q64" i="17"/>
  <c r="Q63" i="17"/>
  <c r="Q62" i="17"/>
  <c r="Q60" i="17"/>
  <c r="Q59" i="17"/>
  <c r="Q58" i="17"/>
  <c r="Q57" i="17"/>
  <c r="Q56" i="17"/>
  <c r="Q54" i="17"/>
  <c r="Q53" i="17"/>
  <c r="Q52" i="17"/>
  <c r="Q51" i="17"/>
  <c r="Q50" i="17"/>
  <c r="Q48" i="17"/>
  <c r="Q47" i="17"/>
  <c r="Q46" i="17"/>
  <c r="Q45" i="17"/>
  <c r="Q44" i="17"/>
  <c r="Q42" i="17"/>
  <c r="Q41" i="17"/>
  <c r="Q40" i="17"/>
  <c r="Q39" i="17"/>
  <c r="Q38" i="17"/>
  <c r="Q36" i="17"/>
  <c r="Q35" i="17"/>
  <c r="Q34" i="17"/>
  <c r="Q33" i="17"/>
  <c r="Q32" i="17"/>
  <c r="Q30" i="17"/>
  <c r="Q29" i="17"/>
  <c r="Q28" i="17"/>
  <c r="Q27" i="17"/>
  <c r="Q26" i="17"/>
  <c r="Q24" i="17"/>
  <c r="Q23" i="17"/>
  <c r="Q22" i="17"/>
  <c r="Q21" i="17"/>
  <c r="Q20" i="17"/>
  <c r="Q18" i="17"/>
  <c r="Q17" i="17"/>
  <c r="Q16" i="17"/>
  <c r="Q15" i="17"/>
  <c r="Q14" i="17"/>
  <c r="Q12" i="17"/>
  <c r="BS44" i="2"/>
  <c r="BS45" i="2"/>
  <c r="BS21" i="2"/>
  <c r="BS52" i="2" l="1"/>
  <c r="BS55" i="2"/>
  <c r="BS20" i="2"/>
  <c r="I13" i="5" l="1"/>
  <c r="P109" i="17" l="1"/>
  <c r="P108" i="17"/>
  <c r="P107" i="17"/>
  <c r="P106" i="17"/>
  <c r="P105" i="17"/>
  <c r="P103" i="17"/>
  <c r="P102" i="17"/>
  <c r="P101" i="17"/>
  <c r="P100" i="17"/>
  <c r="P99" i="17"/>
  <c r="P97" i="17"/>
  <c r="P96" i="17"/>
  <c r="P95" i="17"/>
  <c r="P94" i="17"/>
  <c r="P93" i="17"/>
  <c r="P91" i="17"/>
  <c r="P90" i="17"/>
  <c r="P89" i="17"/>
  <c r="P88" i="17"/>
  <c r="P87" i="17"/>
  <c r="P85" i="17"/>
  <c r="P84" i="17"/>
  <c r="P83" i="17"/>
  <c r="P82" i="17"/>
  <c r="P81" i="17"/>
  <c r="P79" i="17"/>
  <c r="P78" i="17"/>
  <c r="P77" i="17"/>
  <c r="P76" i="17"/>
  <c r="P75" i="17"/>
  <c r="P74" i="17"/>
  <c r="P72" i="17"/>
  <c r="P71" i="17"/>
  <c r="P70" i="17"/>
  <c r="P69" i="17"/>
  <c r="P68" i="17"/>
  <c r="P66" i="17"/>
  <c r="P65" i="17"/>
  <c r="P64" i="17"/>
  <c r="P63" i="17"/>
  <c r="P62" i="17"/>
  <c r="P60" i="17"/>
  <c r="P59" i="17"/>
  <c r="P58" i="17"/>
  <c r="P57" i="17"/>
  <c r="P56" i="17"/>
  <c r="P54" i="17"/>
  <c r="P53" i="17"/>
  <c r="P52" i="17"/>
  <c r="P51" i="17"/>
  <c r="P50" i="17"/>
  <c r="P48" i="17"/>
  <c r="P47" i="17"/>
  <c r="P46" i="17"/>
  <c r="P45" i="17"/>
  <c r="P44" i="17"/>
  <c r="P42" i="17"/>
  <c r="P41" i="17"/>
  <c r="P40" i="17"/>
  <c r="P39" i="17"/>
  <c r="P38" i="17"/>
  <c r="P36" i="17"/>
  <c r="P35" i="17"/>
  <c r="P34" i="17"/>
  <c r="P33" i="17"/>
  <c r="P32" i="17"/>
  <c r="P30" i="17"/>
  <c r="P29" i="17"/>
  <c r="P28" i="17"/>
  <c r="P27" i="17"/>
  <c r="P26" i="17"/>
  <c r="P24" i="17"/>
  <c r="P23" i="17"/>
  <c r="P22" i="17"/>
  <c r="P21" i="17"/>
  <c r="P20" i="17"/>
  <c r="P18" i="17"/>
  <c r="P17" i="17"/>
  <c r="P16" i="17"/>
  <c r="P15" i="17"/>
  <c r="P14" i="17"/>
  <c r="P12" i="17"/>
  <c r="D7" i="17" l="1"/>
  <c r="D6" i="17"/>
  <c r="D5" i="17"/>
  <c r="D4" i="17"/>
  <c r="D2" i="17"/>
  <c r="BA63" i="2" l="1"/>
  <c r="BD63" i="2"/>
  <c r="D19" i="15" l="1"/>
  <c r="D18" i="15"/>
  <c r="AI103" i="17" l="1"/>
  <c r="Z103" i="17"/>
  <c r="Y103" i="17"/>
  <c r="AG103" i="17" s="1"/>
  <c r="AI102" i="17"/>
  <c r="AF102" i="17"/>
  <c r="Z102" i="17"/>
  <c r="Y102" i="17"/>
  <c r="AH102" i="17" s="1"/>
  <c r="AI101" i="17"/>
  <c r="Z101" i="17"/>
  <c r="Y101" i="17"/>
  <c r="AG101" i="17" s="1"/>
  <c r="AI100" i="17"/>
  <c r="AG100" i="17"/>
  <c r="Z100" i="17"/>
  <c r="Y100" i="17"/>
  <c r="AF100" i="17" s="1"/>
  <c r="AI99" i="17"/>
  <c r="AG99" i="17"/>
  <c r="Z99" i="17"/>
  <c r="Y99" i="17"/>
  <c r="AF99" i="17" s="1"/>
  <c r="AH99" i="17" s="1"/>
  <c r="AI97" i="17"/>
  <c r="AG97" i="17"/>
  <c r="AF97" i="17"/>
  <c r="Z97" i="17"/>
  <c r="Y97" i="17"/>
  <c r="AH97" i="17"/>
  <c r="AI96" i="17"/>
  <c r="AF96" i="17"/>
  <c r="Z96" i="17"/>
  <c r="Y96" i="17"/>
  <c r="AI95" i="17"/>
  <c r="Z95" i="17"/>
  <c r="Y95" i="17"/>
  <c r="AG95" i="17" s="1"/>
  <c r="AI94" i="17"/>
  <c r="AG94" i="17"/>
  <c r="Z94" i="17"/>
  <c r="Y94" i="17"/>
  <c r="AF94" i="17" s="1"/>
  <c r="AH94" i="17"/>
  <c r="AI93" i="17"/>
  <c r="Z93" i="17"/>
  <c r="Y93" i="17"/>
  <c r="AG93" i="17" s="1"/>
  <c r="AG102" i="17" l="1"/>
  <c r="AF93" i="17"/>
  <c r="AH93" i="17" s="1"/>
  <c r="AH103" i="17"/>
  <c r="AF103" i="17"/>
  <c r="AH96" i="17"/>
  <c r="AH100" i="17"/>
  <c r="AF101" i="17"/>
  <c r="AH101" i="17" s="1"/>
  <c r="AF95" i="17"/>
  <c r="AH95" i="17" s="1"/>
  <c r="AG96" i="17"/>
  <c r="AI146" i="17"/>
  <c r="AI145" i="17"/>
  <c r="AI144" i="17"/>
  <c r="AI143" i="17"/>
  <c r="AI142" i="17"/>
  <c r="AI140" i="17"/>
  <c r="AI139" i="17"/>
  <c r="AI138" i="17"/>
  <c r="AI137" i="17"/>
  <c r="AI136" i="17"/>
  <c r="AI135" i="17"/>
  <c r="AI133" i="17"/>
  <c r="AI132" i="17"/>
  <c r="AI131" i="17"/>
  <c r="AI130" i="17"/>
  <c r="AI129" i="17"/>
  <c r="AI127" i="17"/>
  <c r="AI126" i="17"/>
  <c r="AI125" i="17"/>
  <c r="AI124" i="17"/>
  <c r="AI123" i="17"/>
  <c r="AI121" i="17"/>
  <c r="AI120" i="17"/>
  <c r="AI119" i="17"/>
  <c r="AI118" i="17"/>
  <c r="AI117" i="17"/>
  <c r="AI115" i="17"/>
  <c r="AI114" i="17"/>
  <c r="AI113" i="17"/>
  <c r="AI112" i="17"/>
  <c r="AI111" i="17"/>
  <c r="AI109" i="17"/>
  <c r="AI108" i="17"/>
  <c r="AI107" i="17"/>
  <c r="AI106" i="17"/>
  <c r="AI105" i="17"/>
  <c r="AI91" i="17"/>
  <c r="AI90" i="17"/>
  <c r="AI89" i="17"/>
  <c r="AI88" i="17"/>
  <c r="AI87" i="17"/>
  <c r="AI85" i="17"/>
  <c r="AI84" i="17"/>
  <c r="AI83" i="17"/>
  <c r="AI82" i="17"/>
  <c r="AI81" i="17"/>
  <c r="AI79" i="17"/>
  <c r="AI78" i="17"/>
  <c r="AI77" i="17"/>
  <c r="AI76" i="17"/>
  <c r="AI75" i="17"/>
  <c r="AI74" i="17"/>
  <c r="AI72" i="17"/>
  <c r="AI71" i="17"/>
  <c r="AI70" i="17"/>
  <c r="AI69" i="17"/>
  <c r="AI68" i="17"/>
  <c r="AI66" i="17"/>
  <c r="AI65" i="17"/>
  <c r="AI64" i="17"/>
  <c r="AI63" i="17"/>
  <c r="AI62" i="17"/>
  <c r="AI60" i="17"/>
  <c r="AI59" i="17"/>
  <c r="AI58" i="17"/>
  <c r="AI57" i="17"/>
  <c r="AI56" i="17"/>
  <c r="AI54" i="17"/>
  <c r="AI53" i="17"/>
  <c r="AI52" i="17"/>
  <c r="AI51" i="17"/>
  <c r="AI50" i="17"/>
  <c r="AI48" i="17"/>
  <c r="AI47" i="17"/>
  <c r="AI46" i="17"/>
  <c r="AI45" i="17"/>
  <c r="AI44" i="17"/>
  <c r="AI42" i="17"/>
  <c r="AI41" i="17"/>
  <c r="AI40" i="17"/>
  <c r="AI39" i="17"/>
  <c r="AI38" i="17"/>
  <c r="AI36" i="17"/>
  <c r="AI35" i="17"/>
  <c r="AI34" i="17"/>
  <c r="AI33" i="17"/>
  <c r="AI32" i="17"/>
  <c r="AI30" i="17"/>
  <c r="AI29" i="17"/>
  <c r="AI28" i="17"/>
  <c r="AI27" i="17"/>
  <c r="AI26" i="17"/>
  <c r="AI24" i="17"/>
  <c r="AI23" i="17"/>
  <c r="AI22" i="17"/>
  <c r="AI21" i="17"/>
  <c r="AI20" i="17"/>
  <c r="AI18" i="17"/>
  <c r="AI17" i="17"/>
  <c r="AI16" i="17"/>
  <c r="AI15" i="17"/>
  <c r="AI14" i="17"/>
  <c r="AI12" i="17"/>
  <c r="D2" i="2"/>
  <c r="H23" i="5" l="1"/>
  <c r="I27" i="5" s="1"/>
  <c r="G134" i="5"/>
  <c r="G121" i="5"/>
  <c r="G120" i="5"/>
  <c r="G119" i="5"/>
  <c r="Y146" i="17"/>
  <c r="AG146" i="17" s="1"/>
  <c r="Y145" i="17"/>
  <c r="AG145" i="17" s="1"/>
  <c r="Y144" i="17"/>
  <c r="AG144" i="17" s="1"/>
  <c r="Y143" i="17"/>
  <c r="AG143" i="17" s="1"/>
  <c r="Y142" i="17"/>
  <c r="AG142" i="17" s="1"/>
  <c r="Y140" i="17"/>
  <c r="AG140" i="17" s="1"/>
  <c r="Y139" i="17"/>
  <c r="AG139" i="17" s="1"/>
  <c r="Y138" i="17"/>
  <c r="AG138" i="17" s="1"/>
  <c r="Y137" i="17"/>
  <c r="AG137" i="17" s="1"/>
  <c r="Y136" i="17"/>
  <c r="AG136" i="17" s="1"/>
  <c r="Y135" i="17"/>
  <c r="AG135" i="17" s="1"/>
  <c r="Y133" i="17"/>
  <c r="AG133" i="17" s="1"/>
  <c r="Y132" i="17"/>
  <c r="AG132" i="17" s="1"/>
  <c r="Y131" i="17"/>
  <c r="AG131" i="17" s="1"/>
  <c r="Y130" i="17"/>
  <c r="AG130" i="17" s="1"/>
  <c r="Y129" i="17"/>
  <c r="AG129" i="17" s="1"/>
  <c r="Y127" i="17"/>
  <c r="AG127" i="17" s="1"/>
  <c r="Y126" i="17"/>
  <c r="AG126" i="17" s="1"/>
  <c r="Y125" i="17"/>
  <c r="AG125" i="17" s="1"/>
  <c r="Y124" i="17"/>
  <c r="AG124" i="17" s="1"/>
  <c r="Y123" i="17"/>
  <c r="AG123" i="17" s="1"/>
  <c r="Y121" i="17"/>
  <c r="AG121" i="17" s="1"/>
  <c r="Y120" i="17"/>
  <c r="AG120" i="17" s="1"/>
  <c r="Y119" i="17"/>
  <c r="AG119" i="17" s="1"/>
  <c r="Y118" i="17"/>
  <c r="AG118" i="17" s="1"/>
  <c r="Y117" i="17"/>
  <c r="AG117" i="17" s="1"/>
  <c r="Y115" i="17"/>
  <c r="AG115" i="17" s="1"/>
  <c r="Y114" i="17"/>
  <c r="AG114" i="17" s="1"/>
  <c r="Y113" i="17"/>
  <c r="AG113" i="17" s="1"/>
  <c r="Y112" i="17"/>
  <c r="AG112" i="17" s="1"/>
  <c r="Y111" i="17"/>
  <c r="AG111" i="17" s="1"/>
  <c r="Z109" i="17"/>
  <c r="Y109" i="17"/>
  <c r="AF109" i="17" s="1"/>
  <c r="Z108" i="17"/>
  <c r="Y108" i="17"/>
  <c r="Z107" i="17"/>
  <c r="Y107" i="17"/>
  <c r="AF107" i="17" s="1"/>
  <c r="Z106" i="17"/>
  <c r="Y106" i="17"/>
  <c r="Z105" i="17"/>
  <c r="Y105" i="17"/>
  <c r="AF105" i="17" s="1"/>
  <c r="Z91" i="17"/>
  <c r="Y91" i="17"/>
  <c r="AG91" i="17" s="1"/>
  <c r="Z90" i="17"/>
  <c r="Y90" i="17"/>
  <c r="AF90" i="17" s="1"/>
  <c r="Z89" i="17"/>
  <c r="Y89" i="17"/>
  <c r="AG89" i="17" s="1"/>
  <c r="Z88" i="17"/>
  <c r="Y88" i="17"/>
  <c r="AF88" i="17" s="1"/>
  <c r="Z87" i="17"/>
  <c r="Y87" i="17"/>
  <c r="AG87" i="17" s="1"/>
  <c r="Z85" i="17"/>
  <c r="Y85" i="17"/>
  <c r="AF85" i="17" s="1"/>
  <c r="Z84" i="17"/>
  <c r="Y84" i="17"/>
  <c r="AG84" i="17" s="1"/>
  <c r="Z83" i="17"/>
  <c r="Y83" i="17"/>
  <c r="AF83" i="17" s="1"/>
  <c r="Z82" i="17"/>
  <c r="Y82" i="17"/>
  <c r="AG82" i="17" s="1"/>
  <c r="Z81" i="17"/>
  <c r="Y81" i="17"/>
  <c r="AF81" i="17" s="1"/>
  <c r="Z79" i="17"/>
  <c r="Y79" i="17"/>
  <c r="AF79" i="17" s="1"/>
  <c r="AH79" i="17"/>
  <c r="Z78" i="17"/>
  <c r="Y78" i="17"/>
  <c r="AG78" i="17" s="1"/>
  <c r="Z77" i="17"/>
  <c r="Y77" i="17"/>
  <c r="AF77" i="17" s="1"/>
  <c r="Z76" i="17"/>
  <c r="Y76" i="17"/>
  <c r="AG76" i="17" s="1"/>
  <c r="Z75" i="17"/>
  <c r="Y75" i="17"/>
  <c r="AF75" i="17" s="1"/>
  <c r="Z74" i="17"/>
  <c r="Y74" i="17"/>
  <c r="AG74" i="17" s="1"/>
  <c r="Z72" i="17"/>
  <c r="Y72" i="17"/>
  <c r="AF72" i="17" s="1"/>
  <c r="Z71" i="17"/>
  <c r="Y71" i="17"/>
  <c r="AG71" i="17" s="1"/>
  <c r="Z70" i="17"/>
  <c r="Y70" i="17"/>
  <c r="AF70" i="17" s="1"/>
  <c r="Z69" i="17"/>
  <c r="Y69" i="17"/>
  <c r="AG69" i="17" s="1"/>
  <c r="Z68" i="17"/>
  <c r="Y68" i="17"/>
  <c r="AF68" i="17" s="1"/>
  <c r="Z66" i="17"/>
  <c r="Y66" i="17"/>
  <c r="AG66" i="17" s="1"/>
  <c r="Z65" i="17"/>
  <c r="Y65" i="17"/>
  <c r="AF65" i="17" s="1"/>
  <c r="AH65" i="17"/>
  <c r="Z64" i="17"/>
  <c r="Y64" i="17"/>
  <c r="AG64" i="17" s="1"/>
  <c r="Z63" i="17"/>
  <c r="Y63" i="17"/>
  <c r="Z62" i="17"/>
  <c r="Y62" i="17"/>
  <c r="AF62" i="17" s="1"/>
  <c r="Z60" i="17"/>
  <c r="Y60" i="17"/>
  <c r="Z59" i="17"/>
  <c r="Y59" i="17"/>
  <c r="AF59" i="17" s="1"/>
  <c r="Z58" i="17"/>
  <c r="Y58" i="17"/>
  <c r="Z57" i="17"/>
  <c r="Y57" i="17"/>
  <c r="AF57" i="17" s="1"/>
  <c r="Z56" i="17"/>
  <c r="Y56" i="17"/>
  <c r="Z54" i="17"/>
  <c r="Y54" i="17"/>
  <c r="AF54" i="17" s="1"/>
  <c r="Z53" i="17"/>
  <c r="Y53" i="17"/>
  <c r="Z52" i="17"/>
  <c r="Y52" i="17"/>
  <c r="AF52" i="17" s="1"/>
  <c r="Z51" i="17"/>
  <c r="Y51" i="17"/>
  <c r="Z50" i="17"/>
  <c r="Y50" i="17"/>
  <c r="AF50" i="17" s="1"/>
  <c r="Z48" i="17"/>
  <c r="Y48" i="17"/>
  <c r="Z47" i="17"/>
  <c r="Y47" i="17"/>
  <c r="AF47" i="17" s="1"/>
  <c r="Z46" i="17"/>
  <c r="Y46" i="17"/>
  <c r="Z45" i="17"/>
  <c r="Y45" i="17"/>
  <c r="AF45" i="17" s="1"/>
  <c r="Z44" i="17"/>
  <c r="Y44" i="17"/>
  <c r="AF44" i="17" s="1"/>
  <c r="Z42" i="17"/>
  <c r="Y42" i="17"/>
  <c r="AF42" i="17" s="1"/>
  <c r="Z41" i="17"/>
  <c r="Y41" i="17"/>
  <c r="Z40" i="17"/>
  <c r="Y40" i="17"/>
  <c r="AF40" i="17" s="1"/>
  <c r="Z39" i="17"/>
  <c r="Y39" i="17"/>
  <c r="Z38" i="17"/>
  <c r="Y38" i="17"/>
  <c r="AF38" i="17" s="1"/>
  <c r="Z36" i="17"/>
  <c r="Y36" i="17"/>
  <c r="Z35" i="17"/>
  <c r="Y35" i="17"/>
  <c r="AF35" i="17" s="1"/>
  <c r="Z34" i="17"/>
  <c r="Y34" i="17"/>
  <c r="Z33" i="17"/>
  <c r="Y33" i="17"/>
  <c r="AF33" i="17" s="1"/>
  <c r="Z32" i="17"/>
  <c r="Y32" i="17"/>
  <c r="Z30" i="17"/>
  <c r="Y30" i="17"/>
  <c r="AF30" i="17" s="1"/>
  <c r="Z29" i="17"/>
  <c r="Y29" i="17"/>
  <c r="AF29" i="17" s="1"/>
  <c r="Z28" i="17"/>
  <c r="Y28" i="17"/>
  <c r="Z27" i="17"/>
  <c r="Y27" i="17"/>
  <c r="AF27" i="17" s="1"/>
  <c r="Z26" i="17"/>
  <c r="Y26" i="17"/>
  <c r="Z24" i="17"/>
  <c r="Y24" i="17"/>
  <c r="AF24" i="17" s="1"/>
  <c r="Z23" i="17"/>
  <c r="Y23" i="17"/>
  <c r="Z22" i="17"/>
  <c r="Y22" i="17"/>
  <c r="AF22" i="17" s="1"/>
  <c r="Z21" i="17"/>
  <c r="Y21" i="17"/>
  <c r="Z20" i="17"/>
  <c r="Y20" i="17"/>
  <c r="AF20" i="17" s="1"/>
  <c r="Z18" i="17"/>
  <c r="Y18" i="17"/>
  <c r="AG18" i="17" s="1"/>
  <c r="Z17" i="17"/>
  <c r="Y17" i="17"/>
  <c r="AF17" i="17" s="1"/>
  <c r="Z16" i="17"/>
  <c r="Y16" i="17"/>
  <c r="AF16" i="17" s="1"/>
  <c r="Z15" i="17"/>
  <c r="Y15" i="17"/>
  <c r="AF15" i="17" s="1"/>
  <c r="Z14" i="17"/>
  <c r="Y14" i="17"/>
  <c r="Z12" i="17"/>
  <c r="Y12" i="17"/>
  <c r="AF12" i="17" s="1"/>
  <c r="AH70" i="17" l="1"/>
  <c r="AH75" i="17"/>
  <c r="AH83" i="17"/>
  <c r="AH88" i="17"/>
  <c r="AH107" i="17"/>
  <c r="AF111" i="17"/>
  <c r="AF112" i="17"/>
  <c r="AF113" i="17"/>
  <c r="AF114" i="17"/>
  <c r="AF115" i="17"/>
  <c r="AF117" i="17"/>
  <c r="AF118" i="17"/>
  <c r="AF119" i="17"/>
  <c r="AF120" i="17"/>
  <c r="AF121" i="17"/>
  <c r="AF123" i="17"/>
  <c r="AF124" i="17"/>
  <c r="AF125" i="17"/>
  <c r="AF126" i="17"/>
  <c r="AF127" i="17"/>
  <c r="AF129" i="17"/>
  <c r="AF130" i="17"/>
  <c r="AF131" i="17"/>
  <c r="AF132" i="17"/>
  <c r="AF133" i="17"/>
  <c r="AG17" i="17"/>
  <c r="AG40" i="17"/>
  <c r="AG45" i="17"/>
  <c r="AH12" i="17"/>
  <c r="AG15" i="17"/>
  <c r="AH17" i="17"/>
  <c r="AG20" i="17"/>
  <c r="AH22" i="17"/>
  <c r="AG24" i="17"/>
  <c r="AH27" i="17"/>
  <c r="AG29" i="17"/>
  <c r="AG33" i="17"/>
  <c r="AH35" i="17"/>
  <c r="AG38" i="17"/>
  <c r="AH40" i="17"/>
  <c r="AG42" i="17"/>
  <c r="AH45" i="17"/>
  <c r="AG47" i="17"/>
  <c r="AH50" i="17"/>
  <c r="AG52" i="17"/>
  <c r="AH54" i="17"/>
  <c r="AG57" i="17"/>
  <c r="AH59" i="17"/>
  <c r="AG62" i="17"/>
  <c r="AG65" i="17"/>
  <c r="AG70" i="17"/>
  <c r="AG75" i="17"/>
  <c r="AG79" i="17"/>
  <c r="AG83" i="17"/>
  <c r="AG88" i="17"/>
  <c r="AG107" i="17"/>
  <c r="AF138" i="17"/>
  <c r="AF139" i="17"/>
  <c r="AF140" i="17"/>
  <c r="AF142" i="17"/>
  <c r="AF143" i="17"/>
  <c r="AF144" i="17"/>
  <c r="AF145" i="17"/>
  <c r="AF146" i="17"/>
  <c r="AG12" i="17"/>
  <c r="AG22" i="17"/>
  <c r="AG27" i="17"/>
  <c r="AG35" i="17"/>
  <c r="AG50" i="17"/>
  <c r="AG54" i="17"/>
  <c r="AG59" i="17"/>
  <c r="AG68" i="17"/>
  <c r="AG72" i="17"/>
  <c r="AG77" i="17"/>
  <c r="AG81" i="17"/>
  <c r="AG85" i="17"/>
  <c r="AG90" i="17"/>
  <c r="AG105" i="17"/>
  <c r="AG109" i="17"/>
  <c r="AF135" i="17"/>
  <c r="AF136" i="17"/>
  <c r="AF137" i="17"/>
  <c r="H48" i="5"/>
  <c r="G47" i="5"/>
  <c r="AH15" i="17"/>
  <c r="AH20" i="17"/>
  <c r="AH24" i="17"/>
  <c r="AH29" i="17"/>
  <c r="AH33" i="17"/>
  <c r="AH38" i="17"/>
  <c r="AH42" i="17"/>
  <c r="AH47" i="17"/>
  <c r="AH52" i="17"/>
  <c r="AH57" i="17"/>
  <c r="AH62" i="17"/>
  <c r="AF14" i="17"/>
  <c r="AH14" i="17" s="1"/>
  <c r="AH16" i="17"/>
  <c r="AF18" i="17"/>
  <c r="AH18" i="17" s="1"/>
  <c r="AF21" i="17"/>
  <c r="AH21" i="17" s="1"/>
  <c r="AF23" i="17"/>
  <c r="AH23" i="17" s="1"/>
  <c r="AF26" i="17"/>
  <c r="AH26" i="17" s="1"/>
  <c r="AF28" i="17"/>
  <c r="AH28" i="17" s="1"/>
  <c r="AH30" i="17"/>
  <c r="AF32" i="17"/>
  <c r="AH32" i="17" s="1"/>
  <c r="AF34" i="17"/>
  <c r="AH34" i="17" s="1"/>
  <c r="AF36" i="17"/>
  <c r="AH36" i="17" s="1"/>
  <c r="AF41" i="17"/>
  <c r="AH41" i="17" s="1"/>
  <c r="AH44" i="17"/>
  <c r="AG14" i="17"/>
  <c r="AG16" i="17"/>
  <c r="AG21" i="17"/>
  <c r="AG23" i="17"/>
  <c r="AG26" i="17"/>
  <c r="AG28" i="17"/>
  <c r="AG30" i="17"/>
  <c r="AG32" i="17"/>
  <c r="AG34" i="17"/>
  <c r="AG36" i="17"/>
  <c r="AG39" i="17"/>
  <c r="AG41" i="17"/>
  <c r="AG44" i="17"/>
  <c r="AG46" i="17"/>
  <c r="AG48" i="17"/>
  <c r="AG51" i="17"/>
  <c r="AG53" i="17"/>
  <c r="AG56" i="17"/>
  <c r="AG58" i="17"/>
  <c r="AG60" i="17"/>
  <c r="AG63" i="17"/>
  <c r="AF64" i="17"/>
  <c r="AH64" i="17" s="1"/>
  <c r="AH68" i="17"/>
  <c r="AF69" i="17"/>
  <c r="AH69" i="17" s="1"/>
  <c r="AH72" i="17"/>
  <c r="AF74" i="17"/>
  <c r="AH74" i="17" s="1"/>
  <c r="AH77" i="17"/>
  <c r="AF78" i="17"/>
  <c r="AH78" i="17" s="1"/>
  <c r="AH81" i="17"/>
  <c r="AF82" i="17"/>
  <c r="AH82" i="17" s="1"/>
  <c r="AH85" i="17"/>
  <c r="AF87" i="17"/>
  <c r="AH87" i="17" s="1"/>
  <c r="AH90" i="17"/>
  <c r="AF91" i="17"/>
  <c r="AH91" i="17" s="1"/>
  <c r="AH105" i="17"/>
  <c r="AH109" i="17"/>
  <c r="AF39" i="17"/>
  <c r="AH39" i="17" s="1"/>
  <c r="AF46" i="17"/>
  <c r="AH46" i="17" s="1"/>
  <c r="AF48" i="17"/>
  <c r="AH48" i="17" s="1"/>
  <c r="AF51" i="17"/>
  <c r="AH51" i="17" s="1"/>
  <c r="AF53" i="17"/>
  <c r="AH53" i="17" s="1"/>
  <c r="AF56" i="17"/>
  <c r="AH56" i="17" s="1"/>
  <c r="AF58" i="17"/>
  <c r="AH58" i="17" s="1"/>
  <c r="AF60" i="17"/>
  <c r="AH60" i="17" s="1"/>
  <c r="AF63" i="17"/>
  <c r="AH63" i="17" s="1"/>
  <c r="AF66" i="17"/>
  <c r="AH66" i="17" s="1"/>
  <c r="AF71" i="17"/>
  <c r="AH71" i="17" s="1"/>
  <c r="AF76" i="17"/>
  <c r="AH76" i="17" s="1"/>
  <c r="AF84" i="17"/>
  <c r="AH84" i="17" s="1"/>
  <c r="AF89" i="17"/>
  <c r="AH89" i="17" s="1"/>
  <c r="AG106" i="17"/>
  <c r="AG108" i="17"/>
  <c r="AF106" i="17"/>
  <c r="AH106" i="17" s="1"/>
  <c r="AF108" i="17"/>
  <c r="AH108" i="17" s="1"/>
  <c r="G127" i="5" l="1"/>
  <c r="H66" i="5" l="1"/>
  <c r="H20" i="5"/>
  <c r="C4" i="5" l="1"/>
  <c r="D3" i="17" s="1"/>
  <c r="B139" i="5" l="1"/>
  <c r="B77" i="5" l="1"/>
  <c r="E77" i="5" s="1"/>
  <c r="D27" i="15" l="1"/>
  <c r="D26" i="15"/>
  <c r="D25" i="15"/>
  <c r="D24" i="15"/>
  <c r="D23" i="15"/>
  <c r="D21" i="15"/>
  <c r="F54" i="15" l="1"/>
  <c r="A57" i="15" s="1"/>
  <c r="B53" i="5"/>
  <c r="H69" i="5"/>
  <c r="AN62" i="2"/>
  <c r="AN61" i="2"/>
  <c r="AN60" i="2"/>
  <c r="AN59" i="2"/>
  <c r="AN58" i="2"/>
  <c r="AN57" i="2"/>
  <c r="B129" i="5" l="1"/>
  <c r="C2" i="14" l="1"/>
  <c r="D2" i="11"/>
  <c r="C2" i="15"/>
  <c r="B134" i="5" l="1"/>
  <c r="B121" i="5"/>
  <c r="B120" i="5"/>
  <c r="B119" i="5"/>
  <c r="F86" i="5" l="1"/>
  <c r="F85" i="5"/>
  <c r="F84" i="5"/>
  <c r="F83" i="5"/>
  <c r="F82" i="5"/>
  <c r="F81" i="5"/>
  <c r="F80" i="5"/>
  <c r="F79" i="5"/>
  <c r="F78" i="5"/>
  <c r="E78" i="5"/>
  <c r="E79" i="5"/>
  <c r="E80" i="5"/>
  <c r="E81" i="5"/>
  <c r="E82" i="5"/>
  <c r="E83" i="5"/>
  <c r="E84" i="5"/>
  <c r="E85" i="5"/>
  <c r="E86" i="5"/>
  <c r="F87" i="5" l="1"/>
  <c r="G122" i="5"/>
  <c r="C3" i="15" l="1"/>
  <c r="C7" i="15"/>
  <c r="C4" i="15"/>
  <c r="C5" i="15"/>
  <c r="C6" i="15"/>
  <c r="C5" i="14" l="1"/>
  <c r="C6" i="14"/>
  <c r="C7" i="14"/>
  <c r="C3" i="14"/>
  <c r="D7" i="2" l="1"/>
  <c r="D3" i="11" l="1"/>
  <c r="D4" i="2"/>
  <c r="D5" i="2"/>
  <c r="D6" i="2"/>
  <c r="D3" i="2"/>
  <c r="BJ63" i="2" l="1"/>
  <c r="BS42" i="2"/>
  <c r="BS51" i="2"/>
  <c r="BP63" i="2"/>
  <c r="BS50" i="2"/>
  <c r="BM63" i="2"/>
  <c r="H38" i="5"/>
  <c r="BS14" i="2"/>
  <c r="G63" i="2"/>
  <c r="J63" i="2"/>
  <c r="M63" i="2"/>
  <c r="P63" i="2"/>
  <c r="S63" i="2"/>
  <c r="V63" i="2"/>
  <c r="Y63" i="2"/>
  <c r="AB63" i="2"/>
  <c r="AH63" i="2"/>
  <c r="AK63" i="2"/>
  <c r="AR63" i="2"/>
  <c r="AU63" i="2"/>
  <c r="AX63" i="2"/>
  <c r="BG63" i="2"/>
  <c r="BS26" i="2"/>
  <c r="BS28" i="2"/>
  <c r="BS16" i="2"/>
  <c r="BS18" i="2"/>
  <c r="BS24" i="2"/>
  <c r="BS27" i="2"/>
  <c r="BS29" i="2"/>
  <c r="BS31" i="2"/>
  <c r="BS33" i="2"/>
  <c r="BS35" i="2"/>
  <c r="BS39" i="2"/>
  <c r="BS40" i="2"/>
  <c r="BS62" i="2"/>
  <c r="BS61" i="2"/>
  <c r="BS60" i="2"/>
  <c r="BS59" i="2"/>
  <c r="BS58" i="2"/>
  <c r="BS57" i="2"/>
  <c r="BS49" i="2"/>
  <c r="BS48" i="2"/>
  <c r="BS47" i="2"/>
  <c r="BS46" i="2"/>
  <c r="BS43" i="2"/>
  <c r="BS41" i="2"/>
  <c r="BS38" i="2"/>
  <c r="BS37" i="2"/>
  <c r="BS36" i="2"/>
  <c r="BS34" i="2"/>
  <c r="BS32" i="2"/>
  <c r="BS30" i="2"/>
  <c r="BS23" i="2"/>
  <c r="BS22" i="2"/>
  <c r="BS17" i="2"/>
  <c r="BS15" i="2"/>
  <c r="AE63" i="2"/>
  <c r="H39" i="5"/>
  <c r="BS63" i="2" l="1"/>
  <c r="BT64" i="2" l="1"/>
  <c r="A11" i="2"/>
  <c r="G58" i="5"/>
  <c r="H59" i="5"/>
  <c r="BS6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Aneri Patel</author>
    <author>Wai Levy</author>
    <author>Kevin L. Salminen</author>
  </authors>
  <commentList>
    <comment ref="C3" authorId="0" shapeId="0" xr:uid="{00000000-0006-0000-0000-000001000000}">
      <text>
        <r>
          <rPr>
            <sz val="9"/>
            <color indexed="81"/>
            <rFont val="Tahoma"/>
            <family val="2"/>
          </rPr>
          <t>Use the drop-down list to select the applicable Institution Number-Institution Acronym for this submission and the Institution Name will automatically populate.
Note:  VCUHSA should select 236-VCUHSA.</t>
        </r>
      </text>
    </comment>
    <comment ref="H12" authorId="1" shapeId="0" xr:uid="{00000000-0006-0000-0000-000002000000}">
      <text>
        <r>
          <rPr>
            <sz val="9"/>
            <color indexed="81"/>
            <rFont val="Tahoma"/>
            <family val="2"/>
          </rPr>
          <t xml:space="preserve">This amount should equal to the Total of Attachment HE-10, Tab 1A, Part 2. </t>
        </r>
      </text>
    </comment>
    <comment ref="H38" authorId="2" shapeId="0" xr:uid="{00000000-0006-0000-0000-000003000000}">
      <text>
        <r>
          <rPr>
            <sz val="9"/>
            <color indexed="81"/>
            <rFont val="Tahoma"/>
            <family val="2"/>
          </rPr>
          <t>This is the sum of 2a, 2b, &amp; 2c.  It should agree to the amount reported in 1.2 above.</t>
        </r>
        <r>
          <rPr>
            <sz val="8"/>
            <color indexed="81"/>
            <rFont val="Tahoma"/>
            <family val="2"/>
          </rPr>
          <t xml:space="preserve">
</t>
        </r>
      </text>
    </comment>
    <comment ref="G46" authorId="1" shapeId="0" xr:uid="{00000000-0006-0000-0000-000004000000}">
      <text>
        <r>
          <rPr>
            <sz val="9"/>
            <color indexed="81"/>
            <rFont val="Tahoma"/>
            <family val="2"/>
          </rPr>
          <t xml:space="preserve">This amount should equal
to the Total of Attachment HE-10, Tab 1A, Part 3.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Aneri Patel</author>
  </authors>
  <commentList>
    <comment ref="K10" authorId="0" shapeId="0" xr:uid="{00000000-0006-0000-0100-000001000000}">
      <text>
        <r>
          <rPr>
            <sz val="10"/>
            <color indexed="81"/>
            <rFont val="Tahoma"/>
            <family val="2"/>
          </rPr>
          <t xml:space="preserve">Commonly used ratings of Moody's, S&amp;P, and Fitch are provided in each credit rating column. If the agency has debt securities rated by one of the rating agencies and the agency is unable to categorize them into one of the credit rating columns below, </t>
        </r>
        <r>
          <rPr>
            <u/>
            <sz val="10"/>
            <color indexed="81"/>
            <rFont val="Tahoma"/>
            <family val="2"/>
          </rPr>
          <t>do not</t>
        </r>
        <r>
          <rPr>
            <sz val="10"/>
            <color indexed="81"/>
            <rFont val="Tahoma"/>
            <family val="2"/>
          </rPr>
          <t xml:space="preserve"> categorize such securities in the "Unrated" column. Contact DOA for appropriate reporting.</t>
        </r>
        <r>
          <rPr>
            <sz val="9"/>
            <color indexed="81"/>
            <rFont val="Tahoma"/>
            <family val="2"/>
          </rPr>
          <t xml:space="preserve">
</t>
        </r>
      </text>
    </comment>
    <comment ref="A11" authorId="0" shapeId="0" xr:uid="{00000000-0006-0000-0100-000002000000}">
      <text>
        <r>
          <rPr>
            <b/>
            <u/>
            <sz val="10"/>
            <color indexed="81"/>
            <rFont val="Tahoma"/>
            <family val="2"/>
          </rPr>
          <t>Note</t>
        </r>
        <r>
          <rPr>
            <sz val="10"/>
            <color indexed="81"/>
            <rFont val="Tahoma"/>
            <family val="2"/>
          </rPr>
          <t>:  This tab has been left unprotected and unlocked, so that rows may be added or information copied into it.  If rows are added, please ensure that the "Type" and "Investment" descriptions in columns A and B and the formulas at columns  P,  X, Y, AE, AF,  AG, and AH are copied into the new rows.</t>
        </r>
        <r>
          <rPr>
            <sz val="9"/>
            <color indexed="81"/>
            <rFont val="Tahoma"/>
            <family val="2"/>
          </rPr>
          <t xml:space="preserve">
</t>
        </r>
      </text>
    </comment>
    <comment ref="Y11" authorId="0" shapeId="0" xr:uid="{00000000-0006-0000-0100-000003000000}">
      <text>
        <r>
          <rPr>
            <b/>
            <sz val="10"/>
            <color indexed="81"/>
            <rFont val="Tahoma"/>
            <family val="2"/>
          </rPr>
          <t xml:space="preserve">Total Reported Amount: </t>
        </r>
        <r>
          <rPr>
            <sz val="10"/>
            <color indexed="81"/>
            <rFont val="Tahoma"/>
            <family val="2"/>
          </rPr>
          <t xml:space="preserve"> For the debt securities an "error" message will appear if the sum of the amounts for interest rate risk (the sum of the amounts for  "Less Than 1 Year", "1-5 Years", "6-10 Years" and "Greater Than 10 Years")  does not equal the sum of the amounts for custodial credit risk for each security (the sum of the amounts for "Held by Counterparty", "Held by Counterparty's Trust Department or Agent but not in Government's Name", and "Uncategorized").</t>
        </r>
        <r>
          <rPr>
            <sz val="9"/>
            <color indexed="81"/>
            <rFont val="Tahoma"/>
            <family val="2"/>
          </rPr>
          <t xml:space="preserve">
</t>
        </r>
      </text>
    </comment>
    <comment ref="AH11" authorId="0" shapeId="0" xr:uid="{00000000-0006-0000-0100-000004000000}">
      <text>
        <r>
          <rPr>
            <b/>
            <sz val="10"/>
            <color indexed="81"/>
            <rFont val="Tahoma"/>
            <family val="2"/>
          </rPr>
          <t>Accuracy check</t>
        </r>
        <r>
          <rPr>
            <sz val="10"/>
            <color indexed="81"/>
            <rFont val="Tahoma"/>
            <family val="2"/>
          </rPr>
          <t>: For the debt securities, total reported amount per column P, column X, and column AE must agree. If it does not, an "Error" message will appear. Verify accuracy and make necessary corrections.</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Kevin L. Salminen</author>
  </authors>
  <commentList>
    <comment ref="BS63" authorId="0" shapeId="0" xr:uid="{00000000-0006-0000-0200-000001000000}">
      <text>
        <r>
          <rPr>
            <b/>
            <sz val="9"/>
            <color indexed="81"/>
            <rFont val="Tahoma"/>
            <family val="2"/>
          </rPr>
          <t xml:space="preserve">Total Fair Value of Foreign Currency plus Deposits of Foreign Currency:
</t>
        </r>
        <r>
          <rPr>
            <sz val="9"/>
            <color indexed="81"/>
            <rFont val="Tahoma"/>
            <family val="2"/>
          </rPr>
          <t>The sum of the total fair value of foreign currency plus total deposits of foreign currency must equal the sum of each column total. If not an "error" message will appear.</t>
        </r>
        <r>
          <rPr>
            <sz val="8"/>
            <color indexed="81"/>
            <rFont val="Tahoma"/>
            <family val="2"/>
          </rPr>
          <t xml:space="preserve">
</t>
        </r>
      </text>
    </comment>
    <comment ref="BS64" authorId="0" shapeId="0" xr:uid="{00000000-0006-0000-0200-000002000000}">
      <text>
        <r>
          <rPr>
            <sz val="9"/>
            <color indexed="81"/>
            <rFont val="Tahoma"/>
            <family val="2"/>
          </rPr>
          <t>The total fair value of foreign currency  plus total deposits of foreign currency should agree to the Part 4 amount that was reported on the "Detail" tab.  If it does not, an "error" message will appear.</t>
        </r>
        <r>
          <rPr>
            <b/>
            <sz val="8"/>
            <color indexed="81"/>
            <rFont val="Tahoma"/>
            <family val="2"/>
          </rPr>
          <t xml:space="preserve">
</t>
        </r>
        <r>
          <rPr>
            <sz val="8"/>
            <color indexed="81"/>
            <rFont val="Tahoma"/>
            <family val="2"/>
          </rPr>
          <t xml:space="preserve">
</t>
        </r>
      </text>
    </comment>
  </commentList>
</comments>
</file>

<file path=xl/sharedStrings.xml><?xml version="1.0" encoding="utf-8"?>
<sst xmlns="http://schemas.openxmlformats.org/spreadsheetml/2006/main" count="776" uniqueCount="392">
  <si>
    <t xml:space="preserve">     </t>
  </si>
  <si>
    <t xml:space="preserve">       </t>
  </si>
  <si>
    <t xml:space="preserve">Australian Dollar </t>
  </si>
  <si>
    <t xml:space="preserve">British Pound Sterling </t>
  </si>
  <si>
    <t xml:space="preserve">Canadian Dollar </t>
  </si>
  <si>
    <t xml:space="preserve">Colombian Peso </t>
  </si>
  <si>
    <t xml:space="preserve">Czech Koruna </t>
  </si>
  <si>
    <t xml:space="preserve">Danish Krone </t>
  </si>
  <si>
    <t xml:space="preserve">Egyptian Pound </t>
  </si>
  <si>
    <t xml:space="preserve">Euro Currency Unit </t>
  </si>
  <si>
    <t xml:space="preserve">Hong Kong Dollar </t>
  </si>
  <si>
    <t xml:space="preserve">Hungarian Forint </t>
  </si>
  <si>
    <t xml:space="preserve">Indian Rupee </t>
  </si>
  <si>
    <t xml:space="preserve">Israeli Shekel </t>
  </si>
  <si>
    <t xml:space="preserve">Japanese Yen </t>
  </si>
  <si>
    <t xml:space="preserve">Malaysian Ringgit </t>
  </si>
  <si>
    <t xml:space="preserve">New Taiwan Dollar </t>
  </si>
  <si>
    <t xml:space="preserve">New Zealand Dollar </t>
  </si>
  <si>
    <t xml:space="preserve">Norwegian Krone </t>
  </si>
  <si>
    <t xml:space="preserve">Philippines Peso </t>
  </si>
  <si>
    <t xml:space="preserve">Polish Zloty </t>
  </si>
  <si>
    <t xml:space="preserve">Singapore Dollar </t>
  </si>
  <si>
    <t xml:space="preserve">South Korean Won </t>
  </si>
  <si>
    <t xml:space="preserve">Sri Lanka Rupee </t>
  </si>
  <si>
    <t xml:space="preserve">Swedish Krona </t>
  </si>
  <si>
    <t xml:space="preserve">Swiss Franc </t>
  </si>
  <si>
    <t xml:space="preserve">Thailand Baht </t>
  </si>
  <si>
    <t xml:space="preserve">Turkish Lira </t>
  </si>
  <si>
    <t>Other (Please list)</t>
  </si>
  <si>
    <t>Revision Date</t>
  </si>
  <si>
    <t>Tab Name</t>
  </si>
  <si>
    <t>Row Number</t>
  </si>
  <si>
    <t>Column Letter</t>
  </si>
  <si>
    <t>Previous Information</t>
  </si>
  <si>
    <t>Revised Information</t>
  </si>
  <si>
    <t>Cash Equiv. &amp; Inv. Not w Treas.</t>
  </si>
  <si>
    <t>Foreign Currency Inv</t>
  </si>
  <si>
    <t>U. S. Treasury and Agency Securities</t>
  </si>
  <si>
    <t>Common and Preferred Stocks</t>
  </si>
  <si>
    <t>Commercial Paper</t>
  </si>
  <si>
    <t>Banker's Acceptance</t>
  </si>
  <si>
    <t>Negotiable Certificates of Deposit</t>
  </si>
  <si>
    <t>Non-negotiable Certificates of Deposit</t>
  </si>
  <si>
    <t>Municipal Securities</t>
  </si>
  <si>
    <t>Repurchase Agreements</t>
  </si>
  <si>
    <t>Asset Backed Securities</t>
  </si>
  <si>
    <t>Mutual and Money Market Funds</t>
  </si>
  <si>
    <t>Real Estate</t>
  </si>
  <si>
    <t>Foreign Currencies</t>
  </si>
  <si>
    <t>Equity Index and Pooled Funds</t>
  </si>
  <si>
    <t>Reverse Repurchase Agreements</t>
  </si>
  <si>
    <t>Guaranteed Investment Contracts</t>
  </si>
  <si>
    <t>Fixed Income and Commingled Funds</t>
  </si>
  <si>
    <t>$</t>
  </si>
  <si>
    <t>N/A</t>
  </si>
  <si>
    <t xml:space="preserve">Part 1)  </t>
  </si>
  <si>
    <t xml:space="preserve">Part 2)  </t>
  </si>
  <si>
    <t>a)  Reported amount</t>
  </si>
  <si>
    <t>Detail</t>
  </si>
  <si>
    <t>Yes</t>
  </si>
  <si>
    <t>No</t>
  </si>
  <si>
    <t>X</t>
  </si>
  <si>
    <t>Agency Mortgage Backed</t>
  </si>
  <si>
    <t>Deposits</t>
  </si>
  <si>
    <t xml:space="preserve">            i) Uncollateralized</t>
  </si>
  <si>
    <t xml:space="preserve">            ii) Collateralized with securities held by the pledging financial institution</t>
  </si>
  <si>
    <t>Part 4)</t>
  </si>
  <si>
    <t>Part 6)</t>
  </si>
  <si>
    <t>Institution Name:</t>
  </si>
  <si>
    <t>Institution Contact Name:</t>
  </si>
  <si>
    <t>Institution Contact Phone Number:</t>
  </si>
  <si>
    <t>Institution Contact E-mail Address:</t>
  </si>
  <si>
    <t>Date Completed:</t>
  </si>
  <si>
    <t xml:space="preserve">            iii) Collateralized with securities held by the pledging financial institution's trust department or agent but not in the depositor-government's name.</t>
  </si>
  <si>
    <t>Part 3)</t>
  </si>
  <si>
    <t>Part 7)</t>
  </si>
  <si>
    <t>Bank Balance Amount</t>
  </si>
  <si>
    <t>Cash not held with the Treasurer of Virginia (including restricted cash not held with the Treasurer of VA):</t>
  </si>
  <si>
    <t>Other Debt Securities</t>
  </si>
  <si>
    <t>Other Equity Securities</t>
  </si>
  <si>
    <t>DEBT</t>
  </si>
  <si>
    <t>EQUITY</t>
  </si>
  <si>
    <t>Prepared by:</t>
  </si>
  <si>
    <t>Name</t>
  </si>
  <si>
    <t>Title</t>
  </si>
  <si>
    <t>Reviewed by:</t>
  </si>
  <si>
    <t>c)  Provide an explanation if the reported amount is negative</t>
  </si>
  <si>
    <t xml:space="preserve">    If no, provide an explanation.</t>
  </si>
  <si>
    <t>Part 8)</t>
  </si>
  <si>
    <t>Part 5)</t>
  </si>
  <si>
    <t>Certification</t>
  </si>
  <si>
    <t xml:space="preserve">Date: </t>
  </si>
  <si>
    <t xml:space="preserve">    If yes, DOA may contact you to obtain an explanation. </t>
  </si>
  <si>
    <t xml:space="preserve">and investments of state and local governments.”  With this in mind, please provide a description of any other type of risk to cash, cash equivalents, </t>
  </si>
  <si>
    <t>Agency Unsecured Bonds and Notes</t>
  </si>
  <si>
    <t>Agency Mortgage Backed Securities</t>
  </si>
  <si>
    <t>Check Figure</t>
  </si>
  <si>
    <t>Nonnegotiable Certificates of Deposit (not held with the Treasurer of VA)</t>
  </si>
  <si>
    <t>Part 1.1)</t>
  </si>
  <si>
    <t>Part 1.2)</t>
  </si>
  <si>
    <t>Total Fair Value of Foreign Currency plus Total Deposits of Foreign Currency</t>
  </si>
  <si>
    <t>Part 9)</t>
  </si>
  <si>
    <t xml:space="preserve">a)  Provide the amount in 1.2 above that is covered by federal depository insurance.   Refer to the </t>
  </si>
  <si>
    <t>Corporate Bonds and Notes</t>
  </si>
  <si>
    <t>Attachment HE-11, Schedule of Cash, Cash Equivalents, and Investments as of June 30</t>
  </si>
  <si>
    <t>Indonesian Rupiah</t>
  </si>
  <si>
    <t>Part 1)</t>
  </si>
  <si>
    <t>#</t>
  </si>
  <si>
    <t>Type of Investment</t>
  </si>
  <si>
    <t xml:space="preserve">Reported as </t>
  </si>
  <si>
    <t>Yes / No / N/A*</t>
  </si>
  <si>
    <t>1a)</t>
  </si>
  <si>
    <t>Nonparticipating contracts</t>
  </si>
  <si>
    <t>Cost-based measure - provided that the fair value is not significantly affected by the impairment of the credit standing of the issuer or other factors</t>
  </si>
  <si>
    <t>1b)</t>
  </si>
  <si>
    <t>Money market investments with a remaining maturity at the time of purchase of one year or less</t>
  </si>
  <si>
    <t>Amortized Cost - provided that the fair value is not significantly affected by the impairment of the credit standing of the issuer or by other factors</t>
  </si>
  <si>
    <t>1c)</t>
  </si>
  <si>
    <t>Participating interest-earning investment contracts with a remaining maturity at the time of purchase of one year or less</t>
  </si>
  <si>
    <t>1d)</t>
  </si>
  <si>
    <t>1e)</t>
  </si>
  <si>
    <t>Amortized Cost</t>
  </si>
  <si>
    <t>1f)</t>
  </si>
  <si>
    <t>Amortized Cost -  provided that fair value is not significantly affected by the impairment of the credit standing of the issuer or by other factors</t>
  </si>
  <si>
    <t>1g)</t>
  </si>
  <si>
    <t>All other investments</t>
  </si>
  <si>
    <t>Fair Value</t>
  </si>
  <si>
    <t>* N/A -  Not applicable because the institution does not have this type of investment.</t>
  </si>
  <si>
    <t xml:space="preserve">at fair value rather than amortized cost. </t>
  </si>
  <si>
    <t>drop-down list</t>
  </si>
  <si>
    <t>n/a</t>
  </si>
  <si>
    <t>1h)</t>
  </si>
  <si>
    <t xml:space="preserve">a) Is the sum of cash equivalents not held with the Treasurer of Virginia (including restricted amount) and Restricted SNAP Individual Portfolio - Cash Equivalent </t>
  </si>
  <si>
    <t>Note C</t>
  </si>
  <si>
    <t xml:space="preserve">at amortized cost.  A "no" answer to these questions would indicate that these types of investments are reported </t>
  </si>
  <si>
    <t>Fair Value Measurement using:</t>
  </si>
  <si>
    <t>Investment types and a description of the valuation techniques used in the fair value measurement (This information can be provided in a separate document and submitted along with the Attachment HE-11.)</t>
  </si>
  <si>
    <t>Fair Value at June 30 
(linked to Cash Equiv. &amp; Inv. Not w Tr tab)</t>
  </si>
  <si>
    <t>Level 1</t>
  </si>
  <si>
    <t>Level 2</t>
  </si>
  <si>
    <t>Level 3</t>
  </si>
  <si>
    <t>Significant other observable inputs
(Level 2)</t>
  </si>
  <si>
    <t>Significant unobservable inputs
(Level 3)</t>
  </si>
  <si>
    <t>Total</t>
  </si>
  <si>
    <t>Recordation</t>
  </si>
  <si>
    <t>Investment Type</t>
  </si>
  <si>
    <t>Fair Value at June 30</t>
  </si>
  <si>
    <t>Note A</t>
  </si>
  <si>
    <t>Note B</t>
  </si>
  <si>
    <r>
      <t>Note A</t>
    </r>
    <r>
      <rPr>
        <sz val="10"/>
        <rFont val="Arial"/>
        <family val="2"/>
      </rPr>
      <t xml:space="preserve">)   </t>
    </r>
    <r>
      <rPr>
        <b/>
        <u/>
        <sz val="10"/>
        <rFont val="Arial"/>
        <family val="2"/>
      </rPr>
      <t>GASBS No. 31</t>
    </r>
    <r>
      <rPr>
        <sz val="10"/>
        <rFont val="Arial"/>
        <family val="2"/>
      </rPr>
      <t xml:space="preserve">, paragraphs 9, states that these types of investments (Parts 1b, 1c) </t>
    </r>
    <r>
      <rPr>
        <b/>
        <sz val="10"/>
        <rFont val="Arial"/>
        <family val="2"/>
      </rPr>
      <t>may</t>
    </r>
    <r>
      <rPr>
        <sz val="10"/>
        <rFont val="Arial"/>
        <family val="2"/>
      </rPr>
      <t xml:space="preserve"> be reported</t>
    </r>
  </si>
  <si>
    <t>a) Reported amount included in:</t>
  </si>
  <si>
    <t>Cash Equivalents not held with the Treasurer of VA (including restricted cash equivalents)</t>
  </si>
  <si>
    <t>Investments not held with the Treasurer of VA (including restricted investments)</t>
  </si>
  <si>
    <t xml:space="preserve">     Total Reported Amount - Nonnegotiable Certificates of Deposit (not held with the Treasurer of VA)</t>
  </si>
  <si>
    <t xml:space="preserve">b) Are Nonnegotiable CDs not held with the Treasurer of VA properly reported on the Attachment HE-10's FST tab on an applicable "cash equivalent",  </t>
  </si>
  <si>
    <t xml:space="preserve">    "restricted cash equivalent", "investment", or "restricted investment" line item depending on the length of maturity? If no, provide an explanation.</t>
  </si>
  <si>
    <t>Answer Required</t>
  </si>
  <si>
    <t>Supranational and Non-U.S. Government Bonds and Notes</t>
  </si>
  <si>
    <t>Briefly explain institution's investment policy related to foreign deposit or investment below. If the institution does have investments denominated in a foreign currency and DOES NOT have an investment policy, please provide an explanation below. This may be provided in a separate document accompanying this attachment.</t>
  </si>
  <si>
    <t xml:space="preserve">    cash equivalents and investments NOT with the Treasurer of Virginia (including restricted amounts) listed in Part 3a above?</t>
  </si>
  <si>
    <t xml:space="preserve">    If yes, then specify below, including investment type category and amount.</t>
  </si>
  <si>
    <t>Fully benefit-responsive synthetic guaranteed investment contracts</t>
  </si>
  <si>
    <r>
      <t xml:space="preserve">Contract value in accordance with </t>
    </r>
    <r>
      <rPr>
        <b/>
        <u/>
        <sz val="10"/>
        <rFont val="Arial"/>
        <family val="2"/>
      </rPr>
      <t>GASBS No. 53</t>
    </r>
  </si>
  <si>
    <t>Investments in life insurance contracts</t>
  </si>
  <si>
    <t>Cash surrender value</t>
  </si>
  <si>
    <t>Note D1</t>
  </si>
  <si>
    <t>Note D</t>
  </si>
  <si>
    <t>Investments in certain entities that calculate the Net Asset Value per Share (or its equivalent)</t>
  </si>
  <si>
    <r>
      <t xml:space="preserve">Fair value established using Net Asset Value Per Share (or its equivalent) in accordance with </t>
    </r>
    <r>
      <rPr>
        <b/>
        <u/>
        <sz val="10"/>
        <rFont val="Arial"/>
        <family val="2"/>
      </rPr>
      <t>GASBS No. 72</t>
    </r>
  </si>
  <si>
    <t>1i)</t>
  </si>
  <si>
    <t>1j)</t>
  </si>
  <si>
    <r>
      <t xml:space="preserve">Are cash equivalents and investments properly reported on Cash Equiv. &amp; Inv. Not w Tr tab in accordance with </t>
    </r>
    <r>
      <rPr>
        <i/>
        <sz val="10"/>
        <rFont val="Arial"/>
        <family val="2"/>
      </rPr>
      <t xml:space="preserve"> </t>
    </r>
    <r>
      <rPr>
        <sz val="10"/>
        <rFont val="Arial"/>
        <family val="2"/>
      </rPr>
      <t xml:space="preserve"> </t>
    </r>
  </si>
  <si>
    <r>
      <rPr>
        <b/>
        <u/>
        <sz val="10"/>
        <rFont val="Arial"/>
        <family val="2"/>
      </rPr>
      <t>GASBS No. 31</t>
    </r>
    <r>
      <rPr>
        <sz val="10"/>
        <rFont val="Arial"/>
        <family val="2"/>
      </rPr>
      <t xml:space="preserve">, </t>
    </r>
    <r>
      <rPr>
        <i/>
        <sz val="10"/>
        <rFont val="Arial"/>
        <family val="2"/>
      </rPr>
      <t>Accounting and Financial Reporting for Certain Investments and for External Investment Pools</t>
    </r>
    <r>
      <rPr>
        <sz val="10"/>
        <rFont val="Arial"/>
        <family val="2"/>
      </rPr>
      <t xml:space="preserve">, </t>
    </r>
  </si>
  <si>
    <r>
      <t xml:space="preserve">For Pools: External Investment Pools that meet </t>
    </r>
    <r>
      <rPr>
        <b/>
        <u/>
        <sz val="10"/>
        <rFont val="Arial"/>
        <family val="2"/>
      </rPr>
      <t>GASBS No. 79</t>
    </r>
    <r>
      <rPr>
        <sz val="10"/>
        <rFont val="Arial"/>
        <family val="2"/>
      </rPr>
      <t xml:space="preserve"> requirements to report all investments at amortized cost</t>
    </r>
  </si>
  <si>
    <r>
      <t xml:space="preserve">For Pool Participants: Investments in External Investment Pools that meet </t>
    </r>
    <r>
      <rPr>
        <b/>
        <u/>
        <sz val="10"/>
        <rFont val="Arial"/>
        <family val="2"/>
      </rPr>
      <t>GASBS No. 79</t>
    </r>
    <r>
      <rPr>
        <sz val="10"/>
        <rFont val="Arial"/>
        <family val="2"/>
      </rPr>
      <t xml:space="preserve"> requirements to report all investments at amortized cost</t>
    </r>
  </si>
  <si>
    <t>For Pools: External Investment Pools' Short-term debt investments with remaining maturities up to 90 days</t>
  </si>
  <si>
    <r>
      <rPr>
        <sz val="10"/>
        <rFont val="Arial"/>
        <family val="2"/>
      </rPr>
      <t xml:space="preserve">as amended by </t>
    </r>
    <r>
      <rPr>
        <b/>
        <u/>
        <sz val="10"/>
        <rFont val="Arial"/>
        <family val="2"/>
      </rPr>
      <t>GASBS No. 59</t>
    </r>
    <r>
      <rPr>
        <i/>
        <sz val="10"/>
        <rFont val="Arial"/>
        <family val="2"/>
      </rPr>
      <t xml:space="preserve">, Financial Instruments Omnibus, </t>
    </r>
    <r>
      <rPr>
        <b/>
        <u/>
        <sz val="10"/>
        <rFont val="Arial"/>
        <family val="2"/>
      </rPr>
      <t>GASBS No. 72</t>
    </r>
    <r>
      <rPr>
        <i/>
        <sz val="10"/>
        <rFont val="Arial"/>
        <family val="2"/>
      </rPr>
      <t xml:space="preserve">, Fair Value Measurement and </t>
    </r>
  </si>
  <si>
    <r>
      <t>Application</t>
    </r>
    <r>
      <rPr>
        <sz val="10"/>
        <rFont val="Arial"/>
        <family val="2"/>
      </rPr>
      <t xml:space="preserve">, and  </t>
    </r>
    <r>
      <rPr>
        <b/>
        <u/>
        <sz val="10"/>
        <rFont val="Arial"/>
        <family val="2"/>
      </rPr>
      <t>GASBS No. 79</t>
    </r>
    <r>
      <rPr>
        <sz val="10"/>
        <rFont val="Arial"/>
        <family val="2"/>
      </rPr>
      <t xml:space="preserve">, </t>
    </r>
    <r>
      <rPr>
        <i/>
        <sz val="10"/>
        <rFont val="Arial"/>
        <family val="2"/>
      </rPr>
      <t>Certain External Investment Pools and Pool Participants</t>
    </r>
    <r>
      <rPr>
        <sz val="10"/>
        <rFont val="Arial"/>
        <family val="2"/>
      </rPr>
      <t>?</t>
    </r>
  </si>
  <si>
    <t>1)</t>
  </si>
  <si>
    <t>There should be no "Error" messages or cells with "Answer Required".  Have you reviewed the submission and removed all Error messages and answered all questions?  If not, investigate and make corrections as deemed necessary.</t>
  </si>
  <si>
    <t>2)</t>
  </si>
  <si>
    <t xml:space="preserve">a)  There are negative amounts for line items that should not be negative.  </t>
  </si>
  <si>
    <t>b) Significant fluctuations on the attachment between prior year and current year amounts may be an indication of amounts being reported on the incorrect line item.</t>
  </si>
  <si>
    <r>
      <t>Reasonableness</t>
    </r>
    <r>
      <rPr>
        <sz val="10"/>
        <rFont val="Arial"/>
        <family val="2"/>
      </rPr>
      <t>:  Do amounts appear reasonable?  Some indications of unreasonable amounts are as follows:</t>
    </r>
  </si>
  <si>
    <t>3)</t>
  </si>
  <si>
    <t>I certify that the above questions have been completed and are accurate.</t>
  </si>
  <si>
    <r>
      <t>(</t>
    </r>
    <r>
      <rPr>
        <b/>
        <u/>
        <sz val="10"/>
        <rFont val="Arial"/>
        <family val="2"/>
      </rPr>
      <t>Note</t>
    </r>
    <r>
      <rPr>
        <sz val="10"/>
        <rFont val="Arial"/>
        <family val="2"/>
      </rPr>
      <t>: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</si>
  <si>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r>
      <rPr>
        <b/>
        <u/>
        <sz val="10"/>
        <rFont val="Arial"/>
        <family val="2"/>
      </rPr>
      <t>Note</t>
    </r>
    <r>
      <rPr>
        <sz val="10"/>
        <rFont val="Arial"/>
        <family val="2"/>
      </rPr>
      <t>: If you discover an "Error" message on any tab that cannot be corrected because of a formula error or you cannot determine why there is an</t>
    </r>
  </si>
  <si>
    <r>
      <rPr>
        <b/>
        <sz val="10"/>
        <rFont val="Arial"/>
        <family val="2"/>
      </rPr>
      <t xml:space="preserve">Certification: </t>
    </r>
    <r>
      <rPr>
        <sz val="10"/>
        <rFont val="Arial"/>
        <family val="2"/>
      </rPr>
      <t>Do you certify that you have read and understood the instructions for completing this attachment and that (if you are the reviewer) it has been reviewed and is complete and accurate?</t>
    </r>
  </si>
  <si>
    <r>
      <t>Note:</t>
    </r>
    <r>
      <rPr>
        <sz val="10"/>
        <rFont val="Arial"/>
        <family val="2"/>
      </rPr>
      <t xml:space="preserve">  For the accurate reporting of all the applicable cash equivalents and investments in Part 1 above, consider how</t>
    </r>
  </si>
  <si>
    <t xml:space="preserve"> d)   Provide an explanation if the amount reported in Part 2a is greater than $250,000.</t>
  </si>
  <si>
    <t xml:space="preserve">    This amount MUST also agree to the total  reported amount in the tab entitled "Cash Equiv. &amp; Inv. Not w Tr".</t>
  </si>
  <si>
    <t>Total fair value amount by fair value hierarchy</t>
  </si>
  <si>
    <t xml:space="preserve">    If it does not, an "Error" message will appear in the blue box to the right.</t>
  </si>
  <si>
    <t>Institution Number-Institution Acronym:</t>
  </si>
  <si>
    <t>HEI # - HEI Acronym</t>
  </si>
  <si>
    <t>HEI name to populate</t>
  </si>
  <si>
    <t>Agencies Controlled</t>
  </si>
  <si>
    <t>204-CWM Consol</t>
  </si>
  <si>
    <t>THE COLLEGE OF WILLIAM AND MARY IN VIRGINIA (including CWM, RBC and VIMS)</t>
  </si>
  <si>
    <t>204-CWM only</t>
  </si>
  <si>
    <t>THE COLLEGE OF WILLIAM AND MARY IN VIRGINIA</t>
  </si>
  <si>
    <t>see above</t>
  </si>
  <si>
    <t>204-CWM &amp; VIMS</t>
  </si>
  <si>
    <t>THE COLLEGE OF WILLIAM AND MARY IN VIRGINIA (including CWM and VIMS)</t>
  </si>
  <si>
    <t>207-UVA</t>
  </si>
  <si>
    <t>UNIVERSITY OF VIRGINIA (including UVA, UVA Medical Center and UVA's College at Wise)</t>
  </si>
  <si>
    <t>207, 209, 246</t>
  </si>
  <si>
    <t>208-VPI&amp;SU</t>
  </si>
  <si>
    <t>211-VMI</t>
  </si>
  <si>
    <t>VIRGINIA MILITARY INSTITUTE</t>
  </si>
  <si>
    <t>212-VSU</t>
  </si>
  <si>
    <t>213-NSU</t>
  </si>
  <si>
    <t>NORFOLK STATE UNIVERSITY</t>
  </si>
  <si>
    <t>214-LU</t>
  </si>
  <si>
    <t>LONGWOOD UNIVERSITY</t>
  </si>
  <si>
    <t>215-UMW</t>
  </si>
  <si>
    <t>UNIVERSITY OF MARY WASHINGTON</t>
  </si>
  <si>
    <t>216-JMU</t>
  </si>
  <si>
    <t>JAMES MADISON UNIVERSITY</t>
  </si>
  <si>
    <t>217-RU</t>
  </si>
  <si>
    <t>RADFORD UNIVERSITY</t>
  </si>
  <si>
    <t>221-ODU</t>
  </si>
  <si>
    <t>OLD DOMINION UNIVERSITY</t>
  </si>
  <si>
    <t>236-VCU Consol</t>
  </si>
  <si>
    <t>VIRGINIA COMMONWEALTH UNIVERSITY  (including VCU and VCU Health System Authority)</t>
  </si>
  <si>
    <t>236-VCU only</t>
  </si>
  <si>
    <t xml:space="preserve">VIRGINIA COMMONWEALTH UNIVERSITY </t>
  </si>
  <si>
    <t>236-VCUHSA</t>
  </si>
  <si>
    <t>VIRGINIA COMMONWEALTH UNIVERSITY HEALTH SYSTEM AUTHORITY</t>
  </si>
  <si>
    <t>241-RBC</t>
  </si>
  <si>
    <t>RICHARD BLAND COLLEGE</t>
  </si>
  <si>
    <t>242-CNU</t>
  </si>
  <si>
    <t>CHRISTOPHER NEWPORT UNIVERSITY</t>
  </si>
  <si>
    <t>247-GMU</t>
  </si>
  <si>
    <t>GEORGE MASON UNIVERSITY</t>
  </si>
  <si>
    <t>260-VCCS</t>
  </si>
  <si>
    <t>268-VIMS</t>
  </si>
  <si>
    <t>VIRGINIA INSTITUTE OF MARINE SCIENCES</t>
  </si>
  <si>
    <t>885-IALR</t>
  </si>
  <si>
    <t>INSTITUTE FOR ADVANCED LEARNING &amp; RESEARCH</t>
  </si>
  <si>
    <t>935-RHEA</t>
  </si>
  <si>
    <t>ROANOKE HIGHER EDUCATION AUTHORITY</t>
  </si>
  <si>
    <t>937-SVHEC</t>
  </si>
  <si>
    <t>SOUTHERN VIRGINIA HIGHER EDUCATION CENTER</t>
  </si>
  <si>
    <t>938-NCI</t>
  </si>
  <si>
    <t>NEW COLLEGE INSTITUTE</t>
  </si>
  <si>
    <t>948-SWVHEC</t>
  </si>
  <si>
    <t>SOUTHWEST VIRGINIA HIGHER EDUCATION CENTER</t>
  </si>
  <si>
    <t>"Error" message, contact DOA.</t>
  </si>
  <si>
    <r>
      <rPr>
        <b/>
        <u/>
        <sz val="10"/>
        <rFont val="Arial"/>
        <family val="2"/>
      </rPr>
      <t>Note D1</t>
    </r>
    <r>
      <rPr>
        <sz val="10"/>
        <rFont val="Arial"/>
        <family val="2"/>
      </rPr>
      <t xml:space="preserve">) </t>
    </r>
    <r>
      <rPr>
        <b/>
        <u/>
        <sz val="10"/>
        <rFont val="Arial"/>
        <family val="2"/>
      </rPr>
      <t>GASBS No. 72</t>
    </r>
    <r>
      <rPr>
        <sz val="10"/>
        <rFont val="Arial"/>
        <family val="2"/>
      </rPr>
      <t xml:space="preserve"> includes amendments to </t>
    </r>
    <r>
      <rPr>
        <b/>
        <u/>
        <sz val="10"/>
        <rFont val="Arial"/>
        <family val="2"/>
      </rPr>
      <t>GASBS No. 31</t>
    </r>
    <r>
      <rPr>
        <sz val="10"/>
        <rFont val="Arial"/>
        <family val="2"/>
      </rPr>
      <t xml:space="preserve">. See </t>
    </r>
    <r>
      <rPr>
        <b/>
        <u/>
        <sz val="10"/>
        <rFont val="Arial"/>
        <family val="2"/>
      </rPr>
      <t>GASBS No. 72</t>
    </r>
    <r>
      <rPr>
        <sz val="10"/>
        <rFont val="Arial"/>
        <family val="2"/>
      </rPr>
      <t xml:space="preserve"> for more information.</t>
    </r>
  </si>
  <si>
    <r>
      <t>Purpose</t>
    </r>
    <r>
      <rPr>
        <sz val="10"/>
        <rFont val="Arial"/>
        <family val="2"/>
      </rPr>
      <t>:</t>
    </r>
    <r>
      <rPr>
        <b/>
        <sz val="10"/>
        <rFont val="Arial"/>
        <family val="2"/>
      </rPr>
      <t xml:space="preserve"> </t>
    </r>
    <r>
      <rPr>
        <sz val="10"/>
        <rFont val="Arial"/>
        <family val="2"/>
      </rPr>
      <t>This tab is to help ensure completeness of this attachment. After the attachment is completed, please answer the following questions.</t>
    </r>
  </si>
  <si>
    <t>VIRGINIA COMMUNITY COLLEGE SYSTEM (includes System Office, Shared Services Center, and Community Colleges)</t>
  </si>
  <si>
    <t>260, 261, 270, 275-280, 282-288,290-299</t>
  </si>
  <si>
    <t xml:space="preserve">Argentine Peso </t>
  </si>
  <si>
    <t xml:space="preserve">South African Rand </t>
  </si>
  <si>
    <t xml:space="preserve">Mexican Peso </t>
  </si>
  <si>
    <r>
      <rPr>
        <b/>
        <u/>
        <sz val="10"/>
        <rFont val="Arial"/>
        <family val="2"/>
      </rPr>
      <t>Note C</t>
    </r>
    <r>
      <rPr>
        <sz val="10"/>
        <rFont val="Arial"/>
        <family val="2"/>
      </rPr>
      <t xml:space="preserve">) </t>
    </r>
    <r>
      <rPr>
        <b/>
        <u/>
        <sz val="10"/>
        <rFont val="Arial"/>
        <family val="2"/>
      </rPr>
      <t>GASBS No. 72</t>
    </r>
    <r>
      <rPr>
        <sz val="10"/>
        <rFont val="Arial"/>
        <family val="2"/>
      </rPr>
      <t xml:space="preserve"> paragraph 69</t>
    </r>
    <r>
      <rPr>
        <sz val="10"/>
        <rFont val="Arial"/>
        <family val="2"/>
      </rPr>
      <t xml:space="preserve"> permits these items to be reported at other than fair value. </t>
    </r>
  </si>
  <si>
    <t>b)  Total of bank balances as reported by the depositories or custodial financial institutions as of June 30</t>
  </si>
  <si>
    <t>Total bank balances for Part 1b plus Part 1.1b</t>
  </si>
  <si>
    <r>
      <t xml:space="preserve">     Attachment HE-11 instructions and the FDIC website at </t>
    </r>
    <r>
      <rPr>
        <u/>
        <sz val="10"/>
        <rFont val="Times New Roman"/>
        <family val="1"/>
      </rPr>
      <t>www.fdic.gov</t>
    </r>
    <r>
      <rPr>
        <sz val="10"/>
        <rFont val="Times New Roman"/>
        <family val="1"/>
      </rPr>
      <t xml:space="preserve"> for FDIC coverage information and definitions.</t>
    </r>
  </si>
  <si>
    <t xml:space="preserve">     Total cash and nonnegotiable CDs collateralized or not collateralized (Should agree to amount reported in 1.2 above, if not an "Error" will appear.)</t>
  </si>
  <si>
    <t xml:space="preserve">Are any of the institution's cash equivalents or investments not held with the Treasurer of VA (including restricted amounts) and </t>
  </si>
  <si>
    <t xml:space="preserve">restricted SNAP Individual Portfolio amounts in debt securities highly sensitive to interest rate changes?  </t>
  </si>
  <si>
    <t>Terms that make investment 
highly sensitive to interest rate changes</t>
  </si>
  <si>
    <t xml:space="preserve">    NOT held with the Treasurer of Virginia (including restricted amounts) and restricted SNAP Individual Portfolio amounts that are reported   </t>
  </si>
  <si>
    <t xml:space="preserve">    If Yes, then provide the change and the reason(s) for making the change below.</t>
  </si>
  <si>
    <r>
      <t xml:space="preserve">d) </t>
    </r>
    <r>
      <rPr>
        <sz val="10"/>
        <rFont val="Times New Roman"/>
        <family val="1"/>
      </rPr>
      <t>Are cash equivalents and investments NOT held with the Treasurer of Virginia (including restricted amounts) and restricted SNAP</t>
    </r>
  </si>
  <si>
    <t xml:space="preserve">   Individual Portfolio amounts reported on the tab entitled "Cash Equiv. &amp; Inv. NOT w Tr" measured at fair value on a recurring basis?</t>
  </si>
  <si>
    <t xml:space="preserve">   If No, then provide the reason(s) for the nonrecurring fair value measurements below.</t>
  </si>
  <si>
    <t>DEBT - Corporate Bonds and Notes</t>
  </si>
  <si>
    <t>DEBT - Supranational and Non-U.S. Government Bonds and Notes</t>
  </si>
  <si>
    <t>DEBT - Commercial Paper</t>
  </si>
  <si>
    <t>DEBT - Negotiable Certificates of Deposit</t>
  </si>
  <si>
    <t>DEBT - Reverse Repurchase Agreements</t>
  </si>
  <si>
    <t>DEBT - Repurchase Agreements</t>
  </si>
  <si>
    <t>DEBT - Municipal Securities</t>
  </si>
  <si>
    <t>DEBT - Asset Backed Securities</t>
  </si>
  <si>
    <t>DEBT - Agency Unsecured Bonds and Notes</t>
  </si>
  <si>
    <t>DEBT - Agency Mortgage Backed Securities</t>
  </si>
  <si>
    <t>DEBT - Guaranteed Investment Contracts</t>
  </si>
  <si>
    <t>DEBT - Fixed Income and Commingled Funds</t>
  </si>
  <si>
    <t>EQUITY - Common and Preferred Stocks</t>
  </si>
  <si>
    <t>EQUITY - Foreign Currencies</t>
  </si>
  <si>
    <t>EQUITY - Equity Index and Pooled Funds</t>
  </si>
  <si>
    <t>EQUITY - Real Estate</t>
  </si>
  <si>
    <t>DEBT - Other Debt Securities (provide description)</t>
  </si>
  <si>
    <t>EQUITY - Other Equity Securities (provide description)</t>
  </si>
  <si>
    <t xml:space="preserve">List the fair value of those cash equivalents and investments NOT held with the Treasurer of Virginia (including restricted amounts) and </t>
  </si>
  <si>
    <t xml:space="preserve">restricted SNAP Individual Portfolio amounts that are subject to foreign exchange risk plus deposits (cash NOT held with Treasurer of VA </t>
  </si>
  <si>
    <t xml:space="preserve">(including restricted amounts)) subject to foreign exchange risk.  This amount must agree to the total amount in the tab </t>
  </si>
  <si>
    <t>entitled "foreign currency inv."  If it does not, an "Error" message will appear in the blue box to the right.</t>
  </si>
  <si>
    <r>
      <t>Part 2)  For any "</t>
    </r>
    <r>
      <rPr>
        <b/>
        <sz val="10"/>
        <rFont val="Arial"/>
        <family val="2"/>
      </rPr>
      <t>no</t>
    </r>
    <r>
      <rPr>
        <sz val="10"/>
        <rFont val="Arial"/>
        <family val="2"/>
      </rPr>
      <t xml:space="preserve">" answers provided in Parts 1b to 1f, are amounts reported at fair value rather than amortized cost?  
If </t>
    </r>
    <r>
      <rPr>
        <b/>
        <sz val="10"/>
        <rFont val="Arial"/>
        <family val="2"/>
      </rPr>
      <t>no</t>
    </r>
    <r>
      <rPr>
        <sz val="10"/>
        <rFont val="Arial"/>
        <family val="2"/>
      </rPr>
      <t>, provide an explanation below.</t>
    </r>
  </si>
  <si>
    <r>
      <rPr>
        <b/>
        <u/>
        <sz val="10"/>
        <rFont val="Arial"/>
        <family val="2"/>
      </rPr>
      <t>Note D</t>
    </r>
    <r>
      <rPr>
        <sz val="10"/>
        <rFont val="Arial"/>
        <family val="2"/>
      </rPr>
      <t xml:space="preserve">)  These are items that are permitted to be reported at net asset value (or its equivalent) in accordance with </t>
    </r>
    <r>
      <rPr>
        <sz val="10"/>
        <rFont val="Arial"/>
        <family val="2"/>
      </rPr>
      <t xml:space="preserve"> </t>
    </r>
  </si>
  <si>
    <r>
      <rPr>
        <b/>
        <u/>
        <sz val="10"/>
        <rFont val="Arial"/>
        <family val="2"/>
      </rPr>
      <t>GASBS No. 72</t>
    </r>
    <r>
      <rPr>
        <sz val="10"/>
        <rFont val="Arial"/>
        <family val="2"/>
      </rPr>
      <t xml:space="preserve"> paragraphs 71 to 74 and require additional disclosures in accordance with </t>
    </r>
    <r>
      <rPr>
        <b/>
        <u/>
        <sz val="10"/>
        <rFont val="Arial"/>
        <family val="2"/>
      </rPr>
      <t>GASBS No. 72</t>
    </r>
    <r>
      <rPr>
        <sz val="10"/>
        <rFont val="Arial"/>
        <family val="2"/>
      </rPr>
      <t xml:space="preserve"> paragraph 82. </t>
    </r>
  </si>
  <si>
    <t>they are being reported on the Cash Equiv. &amp; Inv. Not w Tr tab for fair value measurement purposes in accordance with</t>
  </si>
  <si>
    <r>
      <rPr>
        <b/>
        <u/>
        <sz val="10"/>
        <rFont val="Arial"/>
        <family val="2"/>
      </rPr>
      <t>GASBS No. 72</t>
    </r>
    <r>
      <rPr>
        <sz val="10"/>
        <rFont val="Arial"/>
        <family val="2"/>
      </rPr>
      <t>. Refer to applicable Implementation Guide issued by GASB, if additional guidance is necessary.</t>
    </r>
  </si>
  <si>
    <r>
      <rPr>
        <b/>
        <u/>
        <sz val="10"/>
        <rFont val="Arial"/>
        <family val="2"/>
      </rPr>
      <t>Note B</t>
    </r>
    <r>
      <rPr>
        <sz val="10"/>
        <rFont val="Arial"/>
        <family val="2"/>
      </rPr>
      <t xml:space="preserve">)  </t>
    </r>
    <r>
      <rPr>
        <b/>
        <u/>
        <sz val="10"/>
        <rFont val="Arial"/>
        <family val="2"/>
      </rPr>
      <t>GASBS No. 79</t>
    </r>
    <r>
      <rPr>
        <sz val="10"/>
        <rFont val="Arial"/>
        <family val="2"/>
      </rPr>
      <t xml:space="preserve"> amended paragraph 5 of </t>
    </r>
    <r>
      <rPr>
        <b/>
        <u/>
        <sz val="10"/>
        <rFont val="Arial"/>
        <family val="2"/>
      </rPr>
      <t>GASBS No. 59</t>
    </r>
    <r>
      <rPr>
        <sz val="10"/>
        <rFont val="Arial"/>
        <family val="2"/>
      </rPr>
      <t xml:space="preserve"> and </t>
    </r>
    <r>
      <rPr>
        <b/>
        <u/>
        <sz val="10"/>
        <rFont val="Arial"/>
        <family val="2"/>
      </rPr>
      <t>GASBS No. 79</t>
    </r>
    <r>
      <rPr>
        <sz val="10"/>
        <rFont val="Arial"/>
        <family val="2"/>
      </rPr>
      <t xml:space="preserve"> lists necessary criteria </t>
    </r>
  </si>
  <si>
    <t>in paragraph 4 for an external investment pool to measure for financial reporting purposes at amortized cost.</t>
  </si>
  <si>
    <r>
      <t xml:space="preserve"> It also amended </t>
    </r>
    <r>
      <rPr>
        <b/>
        <u/>
        <sz val="10"/>
        <rFont val="Arial"/>
        <family val="2"/>
      </rPr>
      <t>GASBS No. 31</t>
    </r>
    <r>
      <rPr>
        <sz val="10"/>
        <rFont val="Arial"/>
        <family val="2"/>
      </rPr>
      <t xml:space="preserve"> paragraphs 11 and 16. In addition, if the external investment pool meets the  </t>
    </r>
  </si>
  <si>
    <t xml:space="preserve">criteria to report all investments at amortized cost and reports all investments at amortized cost, the pool's </t>
  </si>
  <si>
    <t xml:space="preserve">participants must also measure their investment in the external investment pool at amortized cost. </t>
  </si>
  <si>
    <t>Credit Risk</t>
  </si>
  <si>
    <t xml:space="preserve">Interest Rate Risk </t>
  </si>
  <si>
    <t>Custodial Credit Risk</t>
  </si>
  <si>
    <t>Credit Rating - Moody's / Standard &amp; Poor's / Fitch</t>
  </si>
  <si>
    <t xml:space="preserve">Category 3 
</t>
  </si>
  <si>
    <r>
      <t xml:space="preserve">Fair Value Measurement using (per </t>
    </r>
    <r>
      <rPr>
        <b/>
        <u/>
        <sz val="11"/>
        <rFont val="Times New Roman"/>
        <family val="1"/>
      </rPr>
      <t>GASBS No. 72</t>
    </r>
    <r>
      <rPr>
        <b/>
        <sz val="11"/>
        <rFont val="Times New Roman"/>
        <family val="1"/>
      </rPr>
      <t>)</t>
    </r>
  </si>
  <si>
    <t>Type</t>
  </si>
  <si>
    <t>Investment</t>
  </si>
  <si>
    <t>Description / Issuer</t>
  </si>
  <si>
    <t>Ticker Symbol</t>
  </si>
  <si>
    <t>CUSIP Number</t>
  </si>
  <si>
    <t>P-1 / A-1 / F1</t>
  </si>
  <si>
    <t>P-2 / A-2 / F2</t>
  </si>
  <si>
    <t>P-3 / A-3 / F3</t>
  </si>
  <si>
    <t>Aaa / AAA / AAA</t>
  </si>
  <si>
    <t>Aa / AA / AA</t>
  </si>
  <si>
    <t>A / A / A</t>
  </si>
  <si>
    <t>Baa / BBB / BBB</t>
  </si>
  <si>
    <t xml:space="preserve">
Ba and below / 
BB and below / 
BB and below
(Less than Investment Grade)</t>
  </si>
  <si>
    <t>Unrated</t>
  </si>
  <si>
    <r>
      <t xml:space="preserve">Not Subject to Credit Risk Disclosure per </t>
    </r>
    <r>
      <rPr>
        <b/>
        <u/>
        <sz val="11"/>
        <rFont val="Times New Roman"/>
        <family val="1"/>
      </rPr>
      <t>GASBS No. 40</t>
    </r>
  </si>
  <si>
    <t>Less Than 1 Year</t>
  </si>
  <si>
    <t>1-5 Years</t>
  </si>
  <si>
    <t>6-10 Years</t>
  </si>
  <si>
    <t>Greater Than 10 Years</t>
  </si>
  <si>
    <t>Held by Counterparty</t>
  </si>
  <si>
    <t>Held by Counterparty's Trust Department or Agent but not in  Government's Name</t>
  </si>
  <si>
    <t>Uncategorized</t>
  </si>
  <si>
    <t>Reported Amount</t>
  </si>
  <si>
    <r>
      <rPr>
        <b/>
        <u/>
        <sz val="11"/>
        <rFont val="Times New Roman"/>
        <family val="1"/>
      </rPr>
      <t>Not</t>
    </r>
    <r>
      <rPr>
        <b/>
        <sz val="11"/>
        <rFont val="Times New Roman"/>
        <family val="1"/>
      </rPr>
      <t xml:space="preserve"> applicable to fair value measurement per </t>
    </r>
    <r>
      <rPr>
        <b/>
        <u/>
        <sz val="11"/>
        <rFont val="Times New Roman"/>
        <family val="1"/>
      </rPr>
      <t>GASBS No. 72</t>
    </r>
  </si>
  <si>
    <t>Quoted prices (unadjusted)  in active markets for identical assets
(Level 1)</t>
  </si>
  <si>
    <r>
      <t xml:space="preserve">Fair value established using Net Asset Value Per Share (or its equivalent) as permitted by </t>
    </r>
    <r>
      <rPr>
        <b/>
        <u/>
        <sz val="11"/>
        <rFont val="Times New Roman"/>
        <family val="1"/>
      </rPr>
      <t>GASBS No. 72</t>
    </r>
  </si>
  <si>
    <t xml:space="preserve">Mutual and Money Market Funds </t>
  </si>
  <si>
    <t xml:space="preserve">b)  Total of bank balances as reported by the depositories or custodial financial institutions as of June 30  </t>
  </si>
  <si>
    <t>These items should be reported in column AD on the Cash Equiv. &amp; Inv. Not w Tr tab.</t>
  </si>
  <si>
    <t>Yes, No, or N/A</t>
  </si>
  <si>
    <t xml:space="preserve">    amounts reported on Attachment HE-10 Tab 1A Part 3 greater than the sum of "Less Than 1 Year" on Cash Equiv. &amp; Inv. Not w Tr. tab? </t>
  </si>
  <si>
    <t>a)  Total cash equivalents and investments NOT held with the Treasurer of Virginia and restricted SNAP Individual Portfolio amounts.  (This includes</t>
  </si>
  <si>
    <r>
      <t xml:space="preserve">    restricted cash equivalents and investments not held with the Treasurer of VA.)  </t>
    </r>
    <r>
      <rPr>
        <u/>
        <sz val="10"/>
        <rFont val="Times New Roman"/>
        <family val="1"/>
      </rPr>
      <t xml:space="preserve">Nonnegotiable CDs reported in Part 1.1 should </t>
    </r>
    <r>
      <rPr>
        <b/>
        <u/>
        <sz val="10"/>
        <rFont val="Times New Roman"/>
        <family val="1"/>
      </rPr>
      <t>not</t>
    </r>
    <r>
      <rPr>
        <u/>
        <sz val="10"/>
        <rFont val="Times New Roman"/>
        <family val="1"/>
      </rPr>
      <t xml:space="preserve"> be included</t>
    </r>
    <r>
      <rPr>
        <sz val="10"/>
        <rFont val="Times New Roman"/>
        <family val="1"/>
      </rPr>
      <t>.</t>
    </r>
  </si>
  <si>
    <t>Institution</t>
  </si>
  <si>
    <t>Accuracy Check</t>
  </si>
  <si>
    <t>and investments not covered elsewhere in this attachment.</t>
  </si>
  <si>
    <r>
      <t xml:space="preserve">b)  Investment Derivative Instruments: Are any investment derivative instruments, as defined in </t>
    </r>
    <r>
      <rPr>
        <b/>
        <u/>
        <sz val="10"/>
        <rFont val="Times New Roman"/>
        <family val="1"/>
      </rPr>
      <t>GASBS No. 53</t>
    </r>
    <r>
      <rPr>
        <sz val="10"/>
        <rFont val="Times New Roman"/>
        <family val="1"/>
      </rPr>
      <t xml:space="preserve">, included in the total </t>
    </r>
  </si>
  <si>
    <r>
      <rPr>
        <b/>
        <u/>
        <sz val="10"/>
        <rFont val="Times New Roman"/>
        <family val="1"/>
      </rPr>
      <t>GASBS No. 40</t>
    </r>
    <r>
      <rPr>
        <sz val="10"/>
        <rFont val="Times New Roman"/>
        <family val="1"/>
      </rPr>
      <t xml:space="preserve"> states it is the institution's responsibility “to update the custodial credit risk disclosure requirements addressing other common risks of the deposits </t>
    </r>
  </si>
  <si>
    <r>
      <rPr>
        <b/>
        <u/>
        <sz val="10"/>
        <rFont val="Times New Roman"/>
        <family val="1"/>
      </rPr>
      <t>GASBS No. 40</t>
    </r>
    <r>
      <rPr>
        <sz val="10"/>
        <rFont val="Times New Roman"/>
        <family val="1"/>
      </rPr>
      <t xml:space="preserve"> requires to briefly describe formally adopted investment policy for deposits and/or investments exposed to credit risk, custodial credit risk, concentration of credit risk, and interest rate risk.  Submit the institution's investment policy along with this Attachment in the E-mail to </t>
    </r>
    <r>
      <rPr>
        <u/>
        <sz val="10"/>
        <rFont val="Times New Roman"/>
        <family val="1"/>
      </rPr>
      <t>finrept-HE@doa.virginia.gov</t>
    </r>
    <r>
      <rPr>
        <sz val="10"/>
        <rFont val="Times New Roman"/>
        <family val="1"/>
      </rPr>
      <t>.   This is the investment policy that will officially be on record with the Department of Accounts.  If the institution does have cash, cash equivalents, and investments NOT with the Treasurer of Virginia and DOES NOT have a formally adopted investment policy that addresses the aforementioned risks,  provide an explanation below.</t>
    </r>
  </si>
  <si>
    <r>
      <t xml:space="preserve">Parts 9a to 9d are questions regarding </t>
    </r>
    <r>
      <rPr>
        <b/>
        <u/>
        <sz val="10"/>
        <rFont val="Times New Roman"/>
        <family val="1"/>
      </rPr>
      <t>GASBS No. 72</t>
    </r>
    <r>
      <rPr>
        <sz val="10"/>
        <rFont val="Times New Roman"/>
        <family val="1"/>
      </rPr>
      <t xml:space="preserve">, </t>
    </r>
    <r>
      <rPr>
        <i/>
        <sz val="10"/>
        <rFont val="Times New Roman"/>
        <family val="1"/>
      </rPr>
      <t>Fair Value Measurement and Application</t>
    </r>
    <r>
      <rPr>
        <sz val="10"/>
        <rFont val="Times New Roman"/>
        <family val="1"/>
      </rPr>
      <t>.  DOA may request additional information in a separate communication.</t>
    </r>
  </si>
  <si>
    <r>
      <t xml:space="preserve">a) Are cash equivalents and investments NOT held with the Treasurer of Virginia (including restricted amounts) and restricted SNAP Individual    
    Portfolio amounts reported on the tab entitled "Cash Equiv. &amp; Inv. NOT w Tr" measured at fair value in accordance with </t>
    </r>
    <r>
      <rPr>
        <b/>
        <u/>
        <sz val="10"/>
        <rFont val="Times New Roman"/>
        <family val="1"/>
      </rPr>
      <t>GASBS No. 72</t>
    </r>
    <r>
      <rPr>
        <u/>
        <sz val="10"/>
        <rFont val="Times New Roman"/>
        <family val="1"/>
      </rPr>
      <t>?</t>
    </r>
  </si>
  <si>
    <r>
      <t xml:space="preserve">    If yes, for the items using the fair value hierarchy in accordance with </t>
    </r>
    <r>
      <rPr>
        <b/>
        <u/>
        <sz val="10"/>
        <rFont val="Times New Roman"/>
        <family val="1"/>
      </rPr>
      <t>GASBS No.72</t>
    </r>
    <r>
      <rPr>
        <sz val="10"/>
        <rFont val="Times New Roman"/>
        <family val="1"/>
      </rPr>
      <t>, provide the following:</t>
    </r>
  </si>
  <si>
    <r>
      <t xml:space="preserve">    using the fair value hierarchy in accordance with </t>
    </r>
    <r>
      <rPr>
        <b/>
        <u/>
        <sz val="10"/>
        <rFont val="Times New Roman"/>
        <family val="1"/>
      </rPr>
      <t>GASBS No. 72</t>
    </r>
    <r>
      <rPr>
        <sz val="10"/>
        <rFont val="Times New Roman"/>
        <family val="1"/>
      </rPr>
      <t xml:space="preserve"> in Part 9a above?</t>
    </r>
  </si>
  <si>
    <r>
      <t xml:space="preserve">    If yes, provide a general description of these items. Additionally, provide required footnote disclosures pursuant to 
    </t>
    </r>
    <r>
      <rPr>
        <b/>
        <u/>
        <sz val="10"/>
        <rFont val="Times New Roman"/>
        <family val="1"/>
      </rPr>
      <t>GASBS No. 72</t>
    </r>
    <r>
      <rPr>
        <sz val="10"/>
        <rFont val="Times New Roman"/>
        <family val="1"/>
      </rPr>
      <t xml:space="preserve"> paragraph 82 in a separate Word document accompanying this attachment.</t>
    </r>
  </si>
  <si>
    <t>International and Emerging Markets Funds</t>
  </si>
  <si>
    <t>Convertible Bonds and Notes</t>
  </si>
  <si>
    <t>DEBT - International and Emerging Markets Funds</t>
  </si>
  <si>
    <t>DEBT - Convertible Bonds and Notes</t>
  </si>
  <si>
    <t>EQIUTY - International and Emerging Markets Funds</t>
  </si>
  <si>
    <t>b)  Provide the amount in 1.2 above that is collateralized in accordance with the Security for Public Deposits Act (Section 2.2-4400 et Seq. of the Code of Virginia)</t>
  </si>
  <si>
    <t>c) Does the information provided in this Attachment agree to the institution's separately issued financial statements?</t>
  </si>
  <si>
    <t>Corporate Notes and Bonds</t>
  </si>
  <si>
    <t>International and Emerging Market Funds</t>
  </si>
  <si>
    <t>Purpose:  Use the HEI #-acronym on this tab for the drop-down list used to populate the Institution Name.</t>
  </si>
  <si>
    <t>Note A:  For agencies 885 &amp; 935, the control agency is agency 151.</t>
  </si>
  <si>
    <t>Note B:  For agency 948 the control agency is agency 207.</t>
  </si>
  <si>
    <t xml:space="preserve">Agency 241 is included in the Agencies Controlled for 204-CWM-Consol since </t>
  </si>
  <si>
    <t>this agency is included in the HE attachment submissions for the 204-CWM Consol.</t>
  </si>
  <si>
    <t>Agency 234 is included in the Agencies Controlled for 212-VSU since this agency</t>
  </si>
  <si>
    <t>is included in the HE attachment submissions for  212-VSU.</t>
  </si>
  <si>
    <t>Chilean Peso</t>
  </si>
  <si>
    <t>Chinese RMB</t>
  </si>
  <si>
    <t>Russian Ruble</t>
  </si>
  <si>
    <t>Total of 
Credit Risk 
(Columns F-O) 
should equal 
Interest Risk 
(Columns R-U)</t>
  </si>
  <si>
    <t>U.S. Dollar</t>
  </si>
  <si>
    <t xml:space="preserve">Peruvian Sol </t>
  </si>
  <si>
    <t>VIRGINIA POLYTECHNIC INSTITUTE &amp; STATE UNIVERSITY (including VPI&amp;SU &amp; VPI&amp;SU-COOP Ext &amp; AG Experiment Station)</t>
  </si>
  <si>
    <t>VIRGINIA STATE UNIVERSITY (including VSU &amp; Coop Ext &amp; Agricultural Research Services)</t>
  </si>
  <si>
    <t>Notes regarding agencies 241, 234, and 229:</t>
  </si>
  <si>
    <t>Agency 229 is included in the Agencies Controlled for 208-VPI&amp;SU since this agency</t>
  </si>
  <si>
    <t>is included in the HE attachment submissions for  208-VPI&amp;SU.</t>
  </si>
  <si>
    <t>Cayman Islands</t>
  </si>
  <si>
    <t>Dominican Republic Peso</t>
  </si>
  <si>
    <t>United Arab Emirates Dollar</t>
  </si>
  <si>
    <t>Uruguayan Peso</t>
  </si>
  <si>
    <t xml:space="preserve">NO CHANGES WERE MADE TO THIS TAB FOR FY 24 EXCEPT TO REMOVE WORDING </t>
  </si>
  <si>
    <t>REGARDING THE CHANGES MADE FOR FY23.</t>
  </si>
  <si>
    <t>c)  Provide the amount in 1.2 above that is NOT covered by the FDIC or the Security for Public Deposits Act in the applicable options below:</t>
  </si>
  <si>
    <t>If YES, then further explain below, including fair value and specific terms of the investments.</t>
  </si>
  <si>
    <t xml:space="preserve">b) Has there been a change in valuation technique(s) from the previous year for the cash equivalents and investments </t>
  </si>
  <si>
    <r>
      <t xml:space="preserve">c) Are cash equivalents and investments NOT held with the Treasurer of Virginia (including restricted amounts) and restricted SNAP Individual  
    Portfolio amounts on the tab entitled "Cash Equiv. &amp; Inv. NOT w Tr" permitted to be reported and are reported at net asset value per share 
    (or its equivalent) in accordance with </t>
    </r>
    <r>
      <rPr>
        <b/>
        <u/>
        <sz val="10"/>
        <rFont val="Times New Roman"/>
        <family val="1"/>
      </rPr>
      <t>GASBS No. 72</t>
    </r>
    <r>
      <rPr>
        <sz val="10"/>
        <rFont val="Times New Roman"/>
        <family val="1"/>
      </rPr>
      <t>?</t>
    </r>
  </si>
  <si>
    <t xml:space="preserve">Brazilian Real </t>
  </si>
  <si>
    <t xml:space="preserve">Estonian Kroon </t>
  </si>
  <si>
    <t xml:space="preserve">Pakistani Rupee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</si>
</sst>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000"/>
    <numFmt numFmtId="168" formatCode="#,##0.0000;\-#,##0.0000"/>
    <numFmt numFmtId="169" formatCode="#,##0.00000;\-#,##0.00000"/>
    <numFmt numFmtId="170" formatCode="#,##0.000000;\-#,##0.000000"/>
    <numFmt numFmtId="171" formatCode="#,##0.0000000;\-#,##0.0000000"/>
    <numFmt numFmtId="172" formatCode="#,##0.00000000;\-#,##0.00000000"/>
    <numFmt numFmtId="173" formatCode="#,##0.000000000;\-#,##0.000000000"/>
    <numFmt numFmtId="174" formatCode="#,##0.0000000000;\-#,##0.0000000000"/>
    <numFmt numFmtId="175" formatCode="_(* #,##0_);_(* \(#,##0\);_(* &quot;-&quot;??_);_(@_)"/>
    <numFmt numFmtId="176" formatCode="mm/dd/yy"/>
    <numFmt numFmtId="177" formatCode="&quot;$&quot;#,##0\ ;\(&quot;$&quot;#,##0\)"/>
    <numFmt numFmtId="178" formatCode="mm/dd/yy;@"/>
    <numFmt numFmtId="179" formatCode="mmmm\ d\,\ yyyy"/>
    <numFmt numFmtId="180" formatCode="[&lt;=9999999]###\-####;\(###\)\ ###\-####"/>
  </numFmts>
  <fonts count="59">
    <font>
      <sz val="10"/>
      <name val="Arial"/>
    </font>
    <font>
      <sz val="11"/>
      <color theme="1"/>
      <name val="Times New Roman"/>
      <family val="2"/>
    </font>
    <font>
      <sz val="11"/>
      <color theme="1"/>
      <name val="Calibri"/>
      <family val="2"/>
      <scheme val="minor"/>
    </font>
    <font>
      <sz val="10"/>
      <name val="Arial"/>
      <family val="2"/>
    </font>
    <font>
      <sz val="8"/>
      <name val="Arial"/>
      <family val="2"/>
    </font>
    <font>
      <sz val="8"/>
      <name val="Times New Roman"/>
      <family val="1"/>
    </font>
    <font>
      <b/>
      <sz val="10"/>
      <name val="Times New Roman"/>
      <family val="1"/>
    </font>
    <font>
      <sz val="10"/>
      <name val="Times New Roman"/>
      <family val="1"/>
    </font>
    <font>
      <b/>
      <u/>
      <sz val="10"/>
      <name val="Times New Roman"/>
      <family val="1"/>
    </font>
    <font>
      <sz val="12"/>
      <color indexed="24"/>
      <name val="Arial"/>
      <family val="2"/>
    </font>
    <font>
      <b/>
      <sz val="14"/>
      <color indexed="24"/>
      <name val="Arial"/>
      <family val="2"/>
    </font>
    <font>
      <b/>
      <sz val="12"/>
      <color indexed="24"/>
      <name val="Arial"/>
      <family val="2"/>
    </font>
    <font>
      <b/>
      <sz val="8"/>
      <name val="Times New Roman"/>
      <family val="1"/>
    </font>
    <font>
      <sz val="10"/>
      <color indexed="81"/>
      <name val="Tahoma"/>
      <family val="2"/>
    </font>
    <font>
      <sz val="9"/>
      <color indexed="81"/>
      <name val="Tahoma"/>
      <family val="2"/>
    </font>
    <font>
      <sz val="10"/>
      <color indexed="8"/>
      <name val="Times New Roman"/>
      <family val="1"/>
    </font>
    <font>
      <b/>
      <sz val="11"/>
      <name val="Times New Roman"/>
      <family val="1"/>
    </font>
    <font>
      <sz val="11"/>
      <name val="Times New Roman"/>
      <family val="1"/>
    </font>
    <font>
      <u/>
      <sz val="10"/>
      <name val="Times New Roman"/>
      <family val="1"/>
    </font>
    <font>
      <sz val="8"/>
      <color indexed="81"/>
      <name val="Tahoma"/>
      <family val="2"/>
    </font>
    <font>
      <b/>
      <sz val="8"/>
      <color indexed="81"/>
      <name val="Tahoma"/>
      <family val="2"/>
    </font>
    <font>
      <b/>
      <sz val="9"/>
      <color indexed="81"/>
      <name val="Tahoma"/>
      <family val="2"/>
    </font>
    <font>
      <b/>
      <sz val="10"/>
      <color indexed="81"/>
      <name val="Tahoma"/>
      <family val="2"/>
    </font>
    <font>
      <sz val="10"/>
      <name val="Times New Roman"/>
      <family val="1"/>
    </font>
    <font>
      <sz val="8"/>
      <name val="Times New Roman"/>
      <family val="1"/>
    </font>
    <font>
      <b/>
      <sz val="10"/>
      <name val="Arial"/>
      <family val="2"/>
    </font>
    <font>
      <sz val="9"/>
      <name val="Arial"/>
      <family val="2"/>
    </font>
    <font>
      <sz val="10"/>
      <name val="Arial"/>
      <family val="2"/>
    </font>
    <font>
      <b/>
      <sz val="9"/>
      <name val="Arial"/>
      <family val="2"/>
    </font>
    <font>
      <strike/>
      <sz val="10"/>
      <name val="Times New Roman"/>
      <family val="1"/>
    </font>
    <font>
      <sz val="10"/>
      <name val="Courier"/>
      <family val="3"/>
    </font>
    <font>
      <sz val="12"/>
      <name val="Times New Roman"/>
      <family val="1"/>
    </font>
    <font>
      <b/>
      <sz val="10"/>
      <color indexed="10"/>
      <name val="Times New Roman"/>
      <family val="1"/>
    </font>
    <font>
      <sz val="10"/>
      <name val="Arial"/>
      <family val="2"/>
    </font>
    <font>
      <sz val="10"/>
      <name val="Times New Roman"/>
      <family val="1"/>
    </font>
    <font>
      <i/>
      <sz val="9"/>
      <name val="Arial"/>
      <family val="2"/>
    </font>
    <font>
      <b/>
      <sz val="10"/>
      <color indexed="8"/>
      <name val="Arial"/>
      <family val="2"/>
    </font>
    <font>
      <i/>
      <sz val="10"/>
      <name val="Arial"/>
      <family val="2"/>
    </font>
    <font>
      <u/>
      <sz val="7.5"/>
      <color indexed="12"/>
      <name val="Courier"/>
      <family val="3"/>
    </font>
    <font>
      <b/>
      <sz val="10"/>
      <color rgb="FFFF0000"/>
      <name val="Times New Roman"/>
      <family val="1"/>
    </font>
    <font>
      <b/>
      <u/>
      <sz val="10"/>
      <name val="Arial"/>
      <family val="2"/>
    </font>
    <font>
      <u/>
      <sz val="10"/>
      <color indexed="81"/>
      <name val="Tahoma"/>
      <family val="2"/>
    </font>
    <font>
      <sz val="10"/>
      <name val="Arial Unicode MS"/>
      <family val="2"/>
    </font>
    <font>
      <sz val="10"/>
      <color indexed="8"/>
      <name val="MS Sans Serif"/>
      <family val="2"/>
    </font>
    <font>
      <b/>
      <sz val="8"/>
      <color indexed="8"/>
      <name val="Times New Roman"/>
      <family val="1"/>
    </font>
    <font>
      <i/>
      <sz val="10"/>
      <name val="Times New Roman"/>
      <family val="1"/>
    </font>
    <font>
      <sz val="11"/>
      <color theme="1"/>
      <name val="Times New Roman"/>
      <family val="1"/>
    </font>
    <font>
      <b/>
      <sz val="11"/>
      <color theme="1"/>
      <name val="Times New Roman"/>
      <family val="1"/>
    </font>
    <font>
      <b/>
      <u/>
      <sz val="11"/>
      <name val="Times New Roman"/>
      <family val="1"/>
    </font>
    <font>
      <b/>
      <u/>
      <sz val="11"/>
      <color indexed="10"/>
      <name val="Times New Roman"/>
      <family val="1"/>
    </font>
    <font>
      <b/>
      <sz val="11"/>
      <color indexed="10"/>
      <name val="Times New Roman"/>
      <family val="1"/>
    </font>
    <font>
      <b/>
      <sz val="11"/>
      <color rgb="FFFF0000"/>
      <name val="Times New Roman"/>
      <family val="1"/>
    </font>
    <font>
      <sz val="11"/>
      <color rgb="FFFF0000"/>
      <name val="Times New Roman"/>
      <family val="1"/>
    </font>
    <font>
      <sz val="11"/>
      <color indexed="8"/>
      <name val="Calibri"/>
      <family val="2"/>
      <scheme val="minor"/>
    </font>
    <font>
      <sz val="11"/>
      <color rgb="FF000000"/>
      <name val="Calibri"/>
      <family val="2"/>
      <scheme val="minor"/>
    </font>
    <font>
      <b/>
      <u/>
      <sz val="10"/>
      <color indexed="81"/>
      <name val="Tahoma"/>
      <family val="2"/>
    </font>
    <font>
      <b/>
      <sz val="11"/>
      <color rgb="FFFF0000"/>
      <name val="Calibri"/>
      <family val="2"/>
      <scheme val="minor"/>
    </font>
    <font>
      <u/>
      <sz val="10"/>
      <color rgb="FF0000FF"/>
      <name val="Times New Roman"/>
      <family val="1"/>
    </font>
    <font>
      <u/>
      <sz val="11"/>
      <color rgb="FF0000FF"/>
      <name val="Times New Roman"/>
      <family val="1"/>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indexed="22"/>
        <bgColor indexed="64"/>
      </patternFill>
    </fill>
    <fill>
      <patternFill patternType="solid">
        <fgColor theme="0"/>
        <bgColor indexed="64"/>
      </patternFill>
    </fill>
  </fills>
  <borders count="21">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60">
    <xf numFmtId="0" fontId="0" fillId="0" borderId="0"/>
    <xf numFmtId="43" fontId="3" fillId="0" borderId="0" applyFont="0" applyFill="0" applyBorder="0" applyAlignment="0" applyProtection="0"/>
    <xf numFmtId="3" fontId="9" fillId="0" borderId="0" applyFont="0" applyFill="0" applyBorder="0" applyAlignment="0" applyProtection="0"/>
    <xf numFmtId="177" fontId="9" fillId="0" borderId="0" applyFont="0" applyFill="0" applyBorder="0" applyAlignment="0" applyProtection="0"/>
    <xf numFmtId="0" fontId="9" fillId="0" borderId="0" applyFont="0" applyFill="0" applyBorder="0" applyAlignment="0" applyProtection="0"/>
    <xf numFmtId="2"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3" fillId="0" borderId="0"/>
    <xf numFmtId="0" fontId="3" fillId="0" borderId="0"/>
    <xf numFmtId="37" fontId="30" fillId="0" borderId="0"/>
    <xf numFmtId="0" fontId="3" fillId="0" borderId="0"/>
    <xf numFmtId="0" fontId="24" fillId="0" borderId="0"/>
    <xf numFmtId="164" fontId="3" fillId="0" borderId="0"/>
    <xf numFmtId="174" fontId="3" fillId="0" borderId="0"/>
    <xf numFmtId="165" fontId="3" fillId="0" borderId="0"/>
    <xf numFmtId="166" fontId="3" fillId="0" borderId="0"/>
    <xf numFmtId="167" fontId="3" fillId="0" borderId="0"/>
    <xf numFmtId="168" fontId="3" fillId="0" borderId="0"/>
    <xf numFmtId="169" fontId="3" fillId="0" borderId="0"/>
    <xf numFmtId="170" fontId="3" fillId="0" borderId="0"/>
    <xf numFmtId="171" fontId="3" fillId="0" borderId="0"/>
    <xf numFmtId="172" fontId="3" fillId="0" borderId="0"/>
    <xf numFmtId="173" fontId="3" fillId="0" borderId="0"/>
    <xf numFmtId="49" fontId="3" fillId="0" borderId="0"/>
    <xf numFmtId="0" fontId="9" fillId="0" borderId="1" applyNumberFormat="0" applyFont="0" applyFill="0" applyAlignment="0" applyProtection="0"/>
    <xf numFmtId="0" fontId="3" fillId="0" borderId="0"/>
    <xf numFmtId="0" fontId="5" fillId="0" borderId="0"/>
    <xf numFmtId="0" fontId="34" fillId="0" borderId="0"/>
    <xf numFmtId="0" fontId="9" fillId="0" borderId="0"/>
    <xf numFmtId="0" fontId="9" fillId="0" borderId="0"/>
    <xf numFmtId="0" fontId="38" fillId="0" borderId="0" applyNumberFormat="0" applyFill="0" applyBorder="0" applyAlignment="0" applyProtection="0">
      <alignment vertical="top"/>
      <protection locked="0"/>
    </xf>
    <xf numFmtId="0" fontId="2" fillId="0" borderId="0"/>
    <xf numFmtId="43" fontId="3"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 fillId="0" borderId="0"/>
    <xf numFmtId="9" fontId="3" fillId="0" borderId="0" applyFont="0" applyFill="0" applyBorder="0" applyAlignment="0" applyProtection="0"/>
    <xf numFmtId="0" fontId="9" fillId="0" borderId="1" applyNumberFormat="0" applyFont="0" applyFill="0" applyAlignment="0" applyProtection="0"/>
    <xf numFmtId="0" fontId="2" fillId="0" borderId="0"/>
    <xf numFmtId="0" fontId="2" fillId="0" borderId="0"/>
    <xf numFmtId="0" fontId="2"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2" fillId="0" borderId="0"/>
    <xf numFmtId="0" fontId="2" fillId="0" borderId="0"/>
    <xf numFmtId="0" fontId="38" fillId="0" borderId="0" applyNumberFormat="0" applyFill="0" applyBorder="0" applyAlignment="0" applyProtection="0">
      <alignment vertical="top"/>
      <protection locked="0"/>
    </xf>
    <xf numFmtId="0" fontId="2" fillId="0" borderId="0"/>
    <xf numFmtId="0" fontId="3" fillId="0" borderId="0"/>
    <xf numFmtId="0" fontId="4" fillId="0" borderId="0"/>
    <xf numFmtId="0" fontId="2" fillId="0" borderId="0"/>
    <xf numFmtId="0" fontId="2" fillId="0" borderId="0"/>
    <xf numFmtId="0" fontId="3" fillId="0" borderId="0"/>
    <xf numFmtId="0" fontId="2" fillId="0" borderId="0"/>
    <xf numFmtId="43" fontId="2" fillId="0" borderId="0" applyFont="0" applyFill="0" applyBorder="0" applyAlignment="0" applyProtection="0"/>
    <xf numFmtId="0" fontId="7" fillId="0" borderId="0"/>
    <xf numFmtId="0" fontId="2" fillId="0" borderId="0"/>
    <xf numFmtId="0" fontId="2" fillId="0" borderId="0"/>
    <xf numFmtId="0" fontId="2" fillId="0" borderId="0"/>
    <xf numFmtId="0" fontId="42" fillId="0" borderId="0"/>
    <xf numFmtId="0" fontId="2" fillId="0" borderId="0"/>
    <xf numFmtId="0" fontId="2" fillId="0" borderId="0"/>
    <xf numFmtId="0" fontId="43" fillId="0" borderId="0"/>
    <xf numFmtId="0" fontId="1" fillId="0" borderId="0"/>
    <xf numFmtId="0" fontId="1" fillId="0" borderId="0"/>
    <xf numFmtId="0" fontId="3" fillId="0" borderId="0"/>
    <xf numFmtId="0" fontId="3" fillId="0" borderId="0"/>
    <xf numFmtId="0" fontId="2" fillId="0" borderId="0"/>
    <xf numFmtId="43" fontId="1"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3" fillId="0" borderId="0"/>
    <xf numFmtId="0" fontId="4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5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54" fillId="0" borderId="0"/>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 fillId="0" borderId="0"/>
    <xf numFmtId="174" fontId="3" fillId="0" borderId="0"/>
    <xf numFmtId="165" fontId="3" fillId="0" borderId="0"/>
    <xf numFmtId="166" fontId="3" fillId="0" borderId="0"/>
    <xf numFmtId="167" fontId="3" fillId="0" borderId="0"/>
    <xf numFmtId="168" fontId="3" fillId="0" borderId="0"/>
    <xf numFmtId="169" fontId="3" fillId="0" borderId="0"/>
    <xf numFmtId="170" fontId="3" fillId="0" borderId="0"/>
    <xf numFmtId="171" fontId="3" fillId="0" borderId="0"/>
    <xf numFmtId="172" fontId="3" fillId="0" borderId="0"/>
    <xf numFmtId="173" fontId="3" fillId="0" borderId="0"/>
    <xf numFmtId="9" fontId="3" fillId="0" borderId="0" applyFont="0" applyFill="0" applyBorder="0" applyAlignment="0" applyProtection="0"/>
    <xf numFmtId="9" fontId="4" fillId="0" borderId="0" applyFont="0" applyFill="0" applyBorder="0" applyAlignment="0" applyProtection="0"/>
    <xf numFmtId="49" fontId="3" fillId="0" borderId="0"/>
    <xf numFmtId="0" fontId="9" fillId="0" borderId="1" applyNumberFormat="0" applyFont="0" applyFill="0" applyAlignment="0" applyProtection="0"/>
  </cellStyleXfs>
  <cellXfs count="361">
    <xf numFmtId="0" fontId="0" fillId="0" borderId="0" xfId="0"/>
    <xf numFmtId="0" fontId="5" fillId="0" borderId="0" xfId="0" applyFont="1"/>
    <xf numFmtId="0" fontId="7" fillId="0" borderId="0" xfId="0" applyFont="1" applyAlignment="1">
      <alignment horizontal="right"/>
    </xf>
    <xf numFmtId="0" fontId="7" fillId="0" borderId="0" xfId="0" applyFont="1"/>
    <xf numFmtId="0" fontId="7" fillId="0" borderId="0" xfId="0" applyFont="1" applyAlignment="1">
      <alignment horizontal="right" vertical="top" wrapText="1"/>
    </xf>
    <xf numFmtId="0" fontId="7"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176" fontId="7" fillId="0" borderId="0" xfId="0" applyNumberFormat="1" applyFont="1" applyAlignment="1">
      <alignment horizontal="left"/>
    </xf>
    <xf numFmtId="0" fontId="6" fillId="0" borderId="0" xfId="0" applyFont="1" applyAlignment="1">
      <alignment horizontal="left" wrapText="1"/>
    </xf>
    <xf numFmtId="41" fontId="15" fillId="2" borderId="2" xfId="1" applyNumberFormat="1" applyFont="1" applyFill="1" applyBorder="1" applyProtection="1">
      <protection locked="0"/>
    </xf>
    <xf numFmtId="42" fontId="15" fillId="0" borderId="0" xfId="1" applyNumberFormat="1" applyFont="1" applyFill="1" applyBorder="1" applyProtection="1"/>
    <xf numFmtId="42" fontId="7" fillId="0" borderId="0" xfId="1" applyNumberFormat="1" applyFont="1" applyFill="1" applyBorder="1" applyProtection="1"/>
    <xf numFmtId="0" fontId="16" fillId="0" borderId="0" xfId="0" applyFont="1" applyAlignment="1">
      <alignment horizontal="left"/>
    </xf>
    <xf numFmtId="0" fontId="6" fillId="0" borderId="0" xfId="0" applyFont="1"/>
    <xf numFmtId="42" fontId="15" fillId="2" borderId="2" xfId="1" applyNumberFormat="1" applyFont="1" applyFill="1" applyBorder="1" applyProtection="1">
      <protection locked="0"/>
    </xf>
    <xf numFmtId="42" fontId="6" fillId="0" borderId="0" xfId="0" applyNumberFormat="1" applyFont="1"/>
    <xf numFmtId="0" fontId="6" fillId="0" borderId="0" xfId="0" applyFont="1" applyAlignment="1">
      <alignment horizontal="center" vertical="top" wrapText="1"/>
    </xf>
    <xf numFmtId="0" fontId="6" fillId="3" borderId="2" xfId="0" applyFont="1" applyFill="1" applyBorder="1" applyAlignment="1">
      <alignment horizontal="center"/>
    </xf>
    <xf numFmtId="0" fontId="6" fillId="0" borderId="0" xfId="0" applyFont="1" applyAlignment="1">
      <alignment horizontal="left"/>
    </xf>
    <xf numFmtId="41" fontId="15" fillId="0" borderId="0" xfId="1" applyNumberFormat="1" applyFont="1" applyFill="1" applyBorder="1" applyProtection="1"/>
    <xf numFmtId="0" fontId="7" fillId="0" borderId="0" xfId="0" applyFont="1" applyAlignment="1">
      <alignment horizontal="center" wrapText="1"/>
    </xf>
    <xf numFmtId="37" fontId="6" fillId="0" borderId="0" xfId="0" applyNumberFormat="1" applyFont="1" applyAlignment="1">
      <alignment horizontal="center" wrapText="1"/>
    </xf>
    <xf numFmtId="0" fontId="6" fillId="0" borderId="4" xfId="0" applyFont="1" applyBorder="1" applyAlignment="1">
      <alignment horizontal="center" wrapText="1"/>
    </xf>
    <xf numFmtId="0" fontId="6" fillId="0" borderId="0" xfId="24" applyNumberFormat="1" applyFont="1"/>
    <xf numFmtId="41" fontId="7" fillId="0" borderId="0" xfId="1" applyNumberFormat="1" applyFont="1" applyFill="1" applyBorder="1" applyProtection="1"/>
    <xf numFmtId="175" fontId="7" fillId="0" borderId="0" xfId="1" applyNumberFormat="1" applyFont="1" applyAlignment="1" applyProtection="1">
      <alignment horizontal="center"/>
    </xf>
    <xf numFmtId="49" fontId="6" fillId="0" borderId="0" xfId="24" applyFont="1"/>
    <xf numFmtId="37" fontId="7" fillId="0" borderId="0" xfId="0" applyNumberFormat="1" applyFont="1"/>
    <xf numFmtId="0" fontId="7" fillId="0" borderId="5" xfId="0" applyFont="1" applyBorder="1"/>
    <xf numFmtId="41" fontId="7" fillId="0" borderId="5" xfId="0" applyNumberFormat="1" applyFont="1" applyBorder="1"/>
    <xf numFmtId="41" fontId="7" fillId="0" borderId="0" xfId="0" applyNumberFormat="1" applyFont="1"/>
    <xf numFmtId="41" fontId="7" fillId="0" borderId="6" xfId="0" applyNumberFormat="1" applyFont="1" applyBorder="1"/>
    <xf numFmtId="0" fontId="7" fillId="2" borderId="2" xfId="0" applyFont="1" applyFill="1" applyBorder="1" applyAlignment="1" applyProtection="1">
      <alignment vertical="top" wrapText="1"/>
      <protection locked="0"/>
    </xf>
    <xf numFmtId="41" fontId="7" fillId="2" borderId="2" xfId="1" applyNumberFormat="1" applyFont="1" applyFill="1" applyBorder="1" applyProtection="1">
      <protection locked="0"/>
    </xf>
    <xf numFmtId="0" fontId="7" fillId="0" borderId="0" xfId="0" applyFont="1" applyAlignment="1">
      <alignment vertical="top"/>
    </xf>
    <xf numFmtId="42" fontId="15" fillId="0" borderId="7" xfId="1" applyNumberFormat="1" applyFont="1" applyFill="1" applyBorder="1" applyProtection="1"/>
    <xf numFmtId="0" fontId="6" fillId="0" borderId="0" xfId="0" applyFont="1" applyAlignment="1">
      <alignment horizontal="left" vertical="top"/>
    </xf>
    <xf numFmtId="0" fontId="18" fillId="0" borderId="0" xfId="0" applyFont="1"/>
    <xf numFmtId="0" fontId="27" fillId="0" borderId="0" xfId="9" applyFont="1"/>
    <xf numFmtId="0" fontId="26" fillId="0" borderId="0" xfId="12" applyFont="1"/>
    <xf numFmtId="0" fontId="25" fillId="0" borderId="0" xfId="9" applyFont="1"/>
    <xf numFmtId="0" fontId="25" fillId="0" borderId="0" xfId="9" applyFont="1" applyAlignment="1">
      <alignment horizontal="right"/>
    </xf>
    <xf numFmtId="0" fontId="28" fillId="0" borderId="0" xfId="11" applyFont="1" applyAlignment="1">
      <alignment horizontal="left" vertical="top"/>
    </xf>
    <xf numFmtId="37" fontId="29" fillId="0" borderId="0" xfId="10" applyFont="1" applyAlignment="1">
      <alignment horizontal="right"/>
    </xf>
    <xf numFmtId="37" fontId="29" fillId="0" borderId="0" xfId="10" applyFont="1"/>
    <xf numFmtId="0" fontId="31" fillId="0" borderId="0" xfId="0" applyFont="1" applyAlignment="1">
      <alignment horizontal="center"/>
    </xf>
    <xf numFmtId="0" fontId="31" fillId="0" borderId="0" xfId="0" applyFont="1"/>
    <xf numFmtId="0" fontId="32" fillId="0" borderId="0" xfId="0" applyFont="1" applyAlignment="1">
      <alignment horizontal="right"/>
    </xf>
    <xf numFmtId="0" fontId="7" fillId="0" borderId="0" xfId="0" applyFont="1" applyAlignment="1">
      <alignment wrapText="1"/>
    </xf>
    <xf numFmtId="0" fontId="3" fillId="0" borderId="0" xfId="0" applyFont="1"/>
    <xf numFmtId="0" fontId="6" fillId="0" borderId="0" xfId="0" applyFont="1" applyAlignment="1">
      <alignment horizontal="center" wrapText="1"/>
    </xf>
    <xf numFmtId="41" fontId="7" fillId="2" borderId="2" xfId="1" applyNumberFormat="1" applyFont="1" applyFill="1" applyBorder="1" applyProtection="1"/>
    <xf numFmtId="41" fontId="33" fillId="0" borderId="0" xfId="0" applyNumberFormat="1" applyFont="1" applyAlignment="1">
      <alignment wrapText="1"/>
    </xf>
    <xf numFmtId="42" fontId="32" fillId="0" borderId="0" xfId="0" applyNumberFormat="1" applyFont="1"/>
    <xf numFmtId="0" fontId="7" fillId="0" borderId="0" xfId="0" applyFont="1" applyAlignment="1">
      <alignment horizontal="right" vertical="top"/>
    </xf>
    <xf numFmtId="0" fontId="25" fillId="0" borderId="0" xfId="11" applyFont="1" applyAlignment="1">
      <alignment horizontal="left" vertical="top"/>
    </xf>
    <xf numFmtId="0" fontId="7" fillId="0" borderId="0" xfId="0" applyFont="1" applyAlignment="1">
      <alignment horizontal="left" vertical="top" wrapText="1"/>
    </xf>
    <xf numFmtId="0" fontId="7" fillId="0" borderId="0" xfId="26" applyFont="1"/>
    <xf numFmtId="0" fontId="6" fillId="0" borderId="2" xfId="26" applyFont="1" applyBorder="1" applyAlignment="1">
      <alignment horizontal="center" wrapText="1"/>
    </xf>
    <xf numFmtId="0" fontId="6" fillId="0" borderId="0" xfId="26" applyFont="1" applyAlignment="1">
      <alignment horizontal="center" wrapText="1"/>
    </xf>
    <xf numFmtId="178" fontId="7" fillId="2" borderId="2" xfId="26" applyNumberFormat="1" applyFont="1" applyFill="1" applyBorder="1" applyAlignment="1" applyProtection="1">
      <alignment horizontal="center"/>
      <protection locked="0"/>
    </xf>
    <xf numFmtId="0" fontId="7" fillId="2" borderId="2" xfId="26" applyFont="1" applyFill="1" applyBorder="1" applyAlignment="1" applyProtection="1">
      <alignment wrapText="1"/>
      <protection locked="0"/>
    </xf>
    <xf numFmtId="0" fontId="7" fillId="2" borderId="2" xfId="26" applyFont="1" applyFill="1" applyBorder="1" applyAlignment="1" applyProtection="1">
      <alignment horizontal="center"/>
      <protection locked="0"/>
    </xf>
    <xf numFmtId="0" fontId="3" fillId="0" borderId="0" xfId="28" applyFont="1"/>
    <xf numFmtId="0" fontId="26" fillId="0" borderId="0" xfId="27" applyFont="1"/>
    <xf numFmtId="0" fontId="28" fillId="0" borderId="0" xfId="11" applyFont="1" applyAlignment="1">
      <alignment horizontal="left"/>
    </xf>
    <xf numFmtId="179" fontId="28" fillId="0" borderId="0" xfId="11" applyNumberFormat="1" applyFont="1" applyAlignment="1">
      <alignment horizontal="left"/>
    </xf>
    <xf numFmtId="0" fontId="28" fillId="0" borderId="0" xfId="27" applyFont="1"/>
    <xf numFmtId="0" fontId="35" fillId="0" borderId="4" xfId="27" applyFont="1" applyBorder="1"/>
    <xf numFmtId="38" fontId="26" fillId="0" borderId="4" xfId="27" applyNumberFormat="1" applyFont="1" applyBorder="1"/>
    <xf numFmtId="0" fontId="26" fillId="0" borderId="4" xfId="27" applyFont="1" applyBorder="1"/>
    <xf numFmtId="14" fontId="36" fillId="0" borderId="0" xfId="29" quotePrefix="1" applyNumberFormat="1" applyFont="1" applyAlignment="1">
      <alignment horizontal="left"/>
    </xf>
    <xf numFmtId="37" fontId="25" fillId="0" borderId="0" xfId="10" applyFont="1"/>
    <xf numFmtId="37" fontId="3" fillId="0" borderId="0" xfId="10" applyFont="1" applyAlignment="1">
      <alignment horizontal="left"/>
    </xf>
    <xf numFmtId="0" fontId="3" fillId="0" borderId="0" xfId="9"/>
    <xf numFmtId="37" fontId="3" fillId="0" borderId="0" xfId="10" applyFont="1"/>
    <xf numFmtId="0" fontId="37" fillId="0" borderId="0" xfId="9" applyFont="1"/>
    <xf numFmtId="0" fontId="25" fillId="0" borderId="2" xfId="9" applyFont="1" applyBorder="1"/>
    <xf numFmtId="0" fontId="25" fillId="0" borderId="16" xfId="9" applyFont="1" applyBorder="1"/>
    <xf numFmtId="0" fontId="25" fillId="0" borderId="17" xfId="9" applyFont="1" applyBorder="1"/>
    <xf numFmtId="0" fontId="25" fillId="0" borderId="17" xfId="9" applyFont="1" applyBorder="1" applyAlignment="1">
      <alignment horizontal="center" wrapText="1"/>
    </xf>
    <xf numFmtId="0" fontId="3" fillId="0" borderId="2" xfId="9" applyBorder="1"/>
    <xf numFmtId="0" fontId="3" fillId="0" borderId="2" xfId="9" applyBorder="1" applyAlignment="1">
      <alignment wrapText="1"/>
    </xf>
    <xf numFmtId="0" fontId="3" fillId="0" borderId="8" xfId="9" applyBorder="1" applyAlignment="1">
      <alignment wrapText="1"/>
    </xf>
    <xf numFmtId="0" fontId="3" fillId="0" borderId="18" xfId="9" applyBorder="1" applyAlignment="1">
      <alignment wrapText="1"/>
    </xf>
    <xf numFmtId="0" fontId="3" fillId="0" borderId="14" xfId="9" applyBorder="1" applyAlignment="1">
      <alignment wrapText="1"/>
    </xf>
    <xf numFmtId="38" fontId="26" fillId="0" borderId="0" xfId="27" applyNumberFormat="1" applyFont="1" applyAlignment="1">
      <alignment horizontal="left" vertical="top"/>
    </xf>
    <xf numFmtId="0" fontId="3" fillId="0" borderId="0" xfId="28" applyFont="1" applyAlignment="1">
      <alignment horizontal="left" vertical="top"/>
    </xf>
    <xf numFmtId="38" fontId="26" fillId="0" borderId="0" xfId="27" applyNumberFormat="1" applyFont="1"/>
    <xf numFmtId="0" fontId="7" fillId="0" borderId="2" xfId="0" applyFont="1" applyBorder="1" applyAlignment="1">
      <alignment horizontal="center" wrapText="1"/>
    </xf>
    <xf numFmtId="0" fontId="7" fillId="0" borderId="2" xfId="32" applyFont="1" applyBorder="1" applyAlignment="1">
      <alignment horizontal="right" wrapText="1"/>
    </xf>
    <xf numFmtId="0" fontId="40" fillId="0" borderId="0" xfId="9" applyFont="1"/>
    <xf numFmtId="0" fontId="3" fillId="2" borderId="8" xfId="9" applyFill="1" applyBorder="1" applyAlignment="1" applyProtection="1">
      <alignment horizontal="center" vertical="center" wrapText="1"/>
      <protection locked="0"/>
    </xf>
    <xf numFmtId="175" fontId="7" fillId="0" borderId="2" xfId="1" applyNumberFormat="1" applyFont="1" applyBorder="1" applyProtection="1"/>
    <xf numFmtId="41" fontId="7" fillId="4" borderId="2" xfId="0" applyNumberFormat="1" applyFont="1" applyFill="1" applyBorder="1" applyAlignment="1" applyProtection="1">
      <alignment vertical="top"/>
      <protection locked="0"/>
    </xf>
    <xf numFmtId="175" fontId="7" fillId="0" borderId="6" xfId="1" applyNumberFormat="1" applyFont="1" applyFill="1" applyBorder="1" applyProtection="1"/>
    <xf numFmtId="0" fontId="7" fillId="0" borderId="0" xfId="0" applyFont="1" applyAlignment="1">
      <alignment horizontal="left" indent="2"/>
    </xf>
    <xf numFmtId="0" fontId="7" fillId="2" borderId="2" xfId="0" applyFont="1" applyFill="1" applyBorder="1" applyAlignment="1" applyProtection="1">
      <alignment horizontal="left" wrapText="1"/>
      <protection locked="0"/>
    </xf>
    <xf numFmtId="175" fontId="7" fillId="0" borderId="5" xfId="1" applyNumberFormat="1" applyFont="1" applyBorder="1" applyProtection="1"/>
    <xf numFmtId="0" fontId="7" fillId="2" borderId="2" xfId="0" applyFont="1" applyFill="1" applyBorder="1" applyAlignment="1" applyProtection="1">
      <alignment horizontal="center"/>
      <protection locked="0"/>
    </xf>
    <xf numFmtId="0" fontId="7" fillId="0" borderId="0" xfId="0" applyFont="1" applyAlignment="1">
      <alignment horizontal="left" vertical="top"/>
    </xf>
    <xf numFmtId="41" fontId="39" fillId="0" borderId="0" xfId="0" applyNumberFormat="1" applyFont="1"/>
    <xf numFmtId="0" fontId="39" fillId="0" borderId="0" xfId="0" applyFont="1" applyAlignment="1">
      <alignment horizontal="right"/>
    </xf>
    <xf numFmtId="0" fontId="7" fillId="0" borderId="2" xfId="0" applyFont="1" applyBorder="1" applyAlignment="1">
      <alignment vertical="top" wrapText="1"/>
    </xf>
    <xf numFmtId="0" fontId="7" fillId="0" borderId="4" xfId="0" applyFont="1" applyBorder="1" applyAlignment="1">
      <alignment vertical="top"/>
    </xf>
    <xf numFmtId="0" fontId="7" fillId="0" borderId="0" xfId="0" applyFont="1" applyAlignment="1">
      <alignment horizontal="center" vertical="top" wrapText="1"/>
    </xf>
    <xf numFmtId="0" fontId="3" fillId="2" borderId="2" xfId="0" applyFont="1" applyFill="1" applyBorder="1" applyAlignment="1" applyProtection="1">
      <alignment horizontal="center" vertical="top" wrapText="1"/>
      <protection locked="0"/>
    </xf>
    <xf numFmtId="0" fontId="3" fillId="0" borderId="0" xfId="0" applyFont="1" applyAlignment="1">
      <alignment horizontal="center" vertical="top" wrapText="1"/>
    </xf>
    <xf numFmtId="0" fontId="3" fillId="2" borderId="2" xfId="0" applyFont="1" applyFill="1" applyBorder="1" applyAlignment="1" applyProtection="1">
      <alignment horizontal="center" vertical="center" wrapText="1"/>
      <protection locked="0"/>
    </xf>
    <xf numFmtId="0" fontId="3" fillId="0" borderId="0" xfId="0" applyFont="1" applyAlignment="1">
      <alignment vertical="top" wrapText="1"/>
    </xf>
    <xf numFmtId="0" fontId="26" fillId="0" borderId="0" xfId="9" applyFont="1"/>
    <xf numFmtId="0" fontId="7" fillId="0" borderId="0" xfId="9" applyFont="1" applyAlignment="1">
      <alignment horizontal="justify" wrapText="1"/>
    </xf>
    <xf numFmtId="0" fontId="7" fillId="0" borderId="0" xfId="9" applyFont="1"/>
    <xf numFmtId="0" fontId="3" fillId="0" borderId="0" xfId="8" applyFont="1" applyAlignment="1">
      <alignment horizontal="left" vertical="top"/>
    </xf>
    <xf numFmtId="0" fontId="3" fillId="0" borderId="0" xfId="8" applyFont="1"/>
    <xf numFmtId="0" fontId="3" fillId="0" borderId="0" xfId="12" applyFont="1"/>
    <xf numFmtId="0" fontId="3" fillId="2" borderId="3" xfId="0" applyFont="1" applyFill="1" applyBorder="1" applyAlignment="1" applyProtection="1">
      <alignment horizontal="center" vertical="top" wrapText="1"/>
      <protection locked="0"/>
    </xf>
    <xf numFmtId="0" fontId="3" fillId="0" borderId="0" xfId="11" applyAlignment="1">
      <alignment horizontal="right" vertical="top"/>
    </xf>
    <xf numFmtId="178" fontId="3" fillId="2" borderId="2" xfId="8" applyNumberFormat="1" applyFont="1" applyFill="1" applyBorder="1" applyProtection="1">
      <protection locked="0"/>
    </xf>
    <xf numFmtId="38" fontId="3" fillId="0" borderId="0" xfId="12" applyNumberFormat="1" applyFont="1"/>
    <xf numFmtId="0" fontId="7" fillId="0" borderId="0" xfId="9" applyFont="1" applyAlignment="1">
      <alignment horizontal="center" wrapText="1"/>
    </xf>
    <xf numFmtId="0" fontId="3" fillId="0" borderId="9" xfId="9" applyBorder="1" applyAlignment="1">
      <alignment horizontal="center" wrapText="1"/>
    </xf>
    <xf numFmtId="0" fontId="6" fillId="0" borderId="0" xfId="0" applyFont="1" applyAlignment="1">
      <alignment vertical="top"/>
    </xf>
    <xf numFmtId="0" fontId="6" fillId="0" borderId="0" xfId="0" applyFont="1" applyAlignment="1">
      <alignment horizontal="left" vertical="top" wrapText="1"/>
    </xf>
    <xf numFmtId="0" fontId="7" fillId="0" borderId="0" xfId="32" applyFont="1" applyAlignment="1">
      <alignment horizontal="left" vertical="top" wrapText="1"/>
    </xf>
    <xf numFmtId="41" fontId="7" fillId="2" borderId="2" xfId="0" applyNumberFormat="1" applyFont="1" applyFill="1" applyBorder="1" applyProtection="1">
      <protection locked="0"/>
    </xf>
    <xf numFmtId="41" fontId="7" fillId="0" borderId="2" xfId="0" applyNumberFormat="1" applyFont="1" applyBorder="1" applyAlignment="1">
      <alignment wrapText="1"/>
    </xf>
    <xf numFmtId="0" fontId="7" fillId="0" borderId="4" xfId="0" applyFont="1" applyBorder="1" applyAlignment="1">
      <alignment horizontal="left" vertical="top" wrapText="1"/>
    </xf>
    <xf numFmtId="0" fontId="7" fillId="0" borderId="4" xfId="0" applyFont="1" applyBorder="1" applyAlignment="1">
      <alignment horizontal="left" vertical="top"/>
    </xf>
    <xf numFmtId="0" fontId="7" fillId="0" borderId="4" xfId="0" applyFont="1" applyBorder="1" applyAlignment="1">
      <alignment horizontal="left"/>
    </xf>
    <xf numFmtId="0" fontId="0" fillId="0" borderId="2" xfId="0" applyBorder="1"/>
    <xf numFmtId="0" fontId="44" fillId="5" borderId="2" xfId="64" applyFont="1" applyFill="1" applyBorder="1" applyAlignment="1">
      <alignment horizontal="center"/>
    </xf>
    <xf numFmtId="0" fontId="44" fillId="5" borderId="2" xfId="64" applyFont="1" applyFill="1" applyBorder="1" applyAlignment="1">
      <alignment horizontal="right"/>
    </xf>
    <xf numFmtId="0" fontId="5" fillId="0" borderId="2" xfId="0" applyFont="1" applyBorder="1" applyAlignment="1">
      <alignment wrapText="1"/>
    </xf>
    <xf numFmtId="3" fontId="5" fillId="0" borderId="2" xfId="0" applyNumberFormat="1" applyFont="1" applyBorder="1" applyAlignment="1">
      <alignment horizontal="right"/>
    </xf>
    <xf numFmtId="0" fontId="5" fillId="0" borderId="2" xfId="0" applyFont="1" applyBorder="1" applyAlignment="1">
      <alignment horizontal="right"/>
    </xf>
    <xf numFmtId="0" fontId="5" fillId="0" borderId="2" xfId="0" applyFont="1" applyBorder="1" applyAlignment="1">
      <alignment horizontal="right" wrapText="1"/>
    </xf>
    <xf numFmtId="0" fontId="0" fillId="0" borderId="0" xfId="0" applyAlignment="1">
      <alignment horizontal="right"/>
    </xf>
    <xf numFmtId="0" fontId="0" fillId="0" borderId="0" xfId="0" applyAlignment="1">
      <alignment wrapText="1"/>
    </xf>
    <xf numFmtId="0" fontId="3" fillId="0" borderId="0" xfId="9" applyAlignment="1">
      <alignment horizontal="center"/>
    </xf>
    <xf numFmtId="0" fontId="7" fillId="0" borderId="0" xfId="0" applyFont="1" applyAlignment="1">
      <alignment horizontal="right" indent="1"/>
    </xf>
    <xf numFmtId="0" fontId="7" fillId="0" borderId="0" xfId="0" applyFont="1" applyAlignment="1" applyProtection="1">
      <alignment vertical="top" wrapText="1"/>
      <protection locked="0"/>
    </xf>
    <xf numFmtId="0" fontId="7" fillId="0" borderId="6" xfId="0" applyFont="1" applyBorder="1" applyAlignment="1" applyProtection="1">
      <alignment vertical="top" wrapText="1"/>
      <protection locked="0"/>
    </xf>
    <xf numFmtId="0" fontId="46" fillId="0" borderId="0" xfId="66" applyFont="1"/>
    <xf numFmtId="0" fontId="17" fillId="0" borderId="0" xfId="67" applyFont="1"/>
    <xf numFmtId="0" fontId="16" fillId="0" borderId="0" xfId="67" applyFont="1" applyAlignment="1">
      <alignment horizontal="center"/>
    </xf>
    <xf numFmtId="0" fontId="47" fillId="0" borderId="13" xfId="66" applyFont="1" applyBorder="1" applyAlignment="1">
      <alignment horizontal="centerContinuous"/>
    </xf>
    <xf numFmtId="0" fontId="47" fillId="0" borderId="4" xfId="66" applyFont="1" applyBorder="1" applyAlignment="1">
      <alignment horizontal="centerContinuous"/>
    </xf>
    <xf numFmtId="0" fontId="48" fillId="0" borderId="12" xfId="67" applyFont="1" applyBorder="1" applyAlignment="1">
      <alignment horizontal="center"/>
    </xf>
    <xf numFmtId="0" fontId="48" fillId="0" borderId="19" xfId="67" applyFont="1" applyBorder="1" applyAlignment="1">
      <alignment horizontal="center"/>
    </xf>
    <xf numFmtId="0" fontId="17" fillId="0" borderId="10" xfId="67" applyFont="1" applyBorder="1"/>
    <xf numFmtId="0" fontId="17" fillId="0" borderId="6" xfId="67" applyFont="1" applyBorder="1"/>
    <xf numFmtId="0" fontId="17" fillId="0" borderId="11" xfId="67" applyFont="1" applyBorder="1"/>
    <xf numFmtId="0" fontId="17" fillId="0" borderId="20" xfId="67" applyFont="1" applyBorder="1"/>
    <xf numFmtId="0" fontId="17" fillId="0" borderId="14" xfId="67" applyFont="1" applyBorder="1"/>
    <xf numFmtId="0" fontId="49" fillId="0" borderId="0" xfId="68" applyFont="1" applyAlignment="1">
      <alignment horizontal="center" wrapText="1"/>
    </xf>
    <xf numFmtId="0" fontId="16" fillId="0" borderId="3" xfId="67" applyFont="1" applyBorder="1" applyAlignment="1">
      <alignment horizontal="left"/>
    </xf>
    <xf numFmtId="0" fontId="16" fillId="0" borderId="15" xfId="67" applyFont="1" applyBorder="1"/>
    <xf numFmtId="0" fontId="16" fillId="0" borderId="15" xfId="26" applyFont="1" applyBorder="1"/>
    <xf numFmtId="0" fontId="16" fillId="0" borderId="8" xfId="26" applyFont="1" applyBorder="1"/>
    <xf numFmtId="0" fontId="16" fillId="0" borderId="2" xfId="67" applyFont="1" applyBorder="1" applyAlignment="1">
      <alignment horizontal="center" wrapText="1"/>
    </xf>
    <xf numFmtId="49" fontId="16" fillId="0" borderId="13" xfId="67" applyNumberFormat="1" applyFont="1" applyBorder="1" applyAlignment="1">
      <alignment horizontal="center" wrapText="1"/>
    </xf>
    <xf numFmtId="49" fontId="16" fillId="0" borderId="18" xfId="67" applyNumberFormat="1" applyFont="1" applyBorder="1" applyAlignment="1">
      <alignment horizontal="center" wrapText="1"/>
    </xf>
    <xf numFmtId="0" fontId="16" fillId="0" borderId="2" xfId="67" applyFont="1" applyBorder="1" applyAlignment="1">
      <alignment horizontal="center"/>
    </xf>
    <xf numFmtId="0" fontId="16" fillId="0" borderId="18" xfId="67" applyFont="1" applyBorder="1" applyAlignment="1">
      <alignment horizontal="center"/>
    </xf>
    <xf numFmtId="0" fontId="16" fillId="0" borderId="13" xfId="67" applyFont="1" applyBorder="1" applyAlignment="1">
      <alignment horizontal="center"/>
    </xf>
    <xf numFmtId="0" fontId="50" fillId="0" borderId="14" xfId="67" applyFont="1" applyBorder="1" applyAlignment="1">
      <alignment horizontal="center" wrapText="1"/>
    </xf>
    <xf numFmtId="0" fontId="16" fillId="0" borderId="18" xfId="67" applyFont="1" applyBorder="1" applyAlignment="1">
      <alignment horizontal="center" wrapText="1"/>
    </xf>
    <xf numFmtId="0" fontId="16" fillId="0" borderId="2" xfId="69" applyFont="1" applyBorder="1" applyAlignment="1">
      <alignment horizontal="center" wrapText="1"/>
    </xf>
    <xf numFmtId="0" fontId="50" fillId="0" borderId="4" xfId="68" applyFont="1" applyBorder="1" applyAlignment="1">
      <alignment horizontal="center" wrapText="1"/>
    </xf>
    <xf numFmtId="0" fontId="17" fillId="0" borderId="0" xfId="67" applyFont="1" applyAlignment="1">
      <alignment horizontal="left"/>
    </xf>
    <xf numFmtId="37" fontId="17" fillId="0" borderId="0" xfId="67" applyNumberFormat="1" applyFont="1"/>
    <xf numFmtId="0" fontId="17" fillId="2" borderId="18" xfId="67" applyFont="1" applyFill="1" applyBorder="1" applyAlignment="1" applyProtection="1">
      <alignment wrapText="1"/>
      <protection locked="0"/>
    </xf>
    <xf numFmtId="41" fontId="17" fillId="2" borderId="18" xfId="70" applyNumberFormat="1" applyFont="1" applyFill="1" applyBorder="1" applyAlignment="1" applyProtection="1">
      <alignment horizontal="right"/>
      <protection locked="0"/>
    </xf>
    <xf numFmtId="41" fontId="17" fillId="0" borderId="12" xfId="67" applyNumberFormat="1" applyFont="1" applyBorder="1"/>
    <xf numFmtId="41" fontId="17" fillId="2" borderId="2" xfId="67" applyNumberFormat="1" applyFont="1" applyFill="1" applyBorder="1" applyProtection="1">
      <protection locked="0"/>
    </xf>
    <xf numFmtId="41" fontId="17" fillId="0" borderId="0" xfId="71" quotePrefix="1" applyNumberFormat="1" applyFont="1" applyProtection="1"/>
    <xf numFmtId="41" fontId="51" fillId="0" borderId="0" xfId="67" applyNumberFormat="1" applyFont="1"/>
    <xf numFmtId="41" fontId="17" fillId="2" borderId="2" xfId="72" applyNumberFormat="1" applyFont="1" applyFill="1" applyBorder="1" applyProtection="1">
      <protection locked="0"/>
    </xf>
    <xf numFmtId="41" fontId="17" fillId="0" borderId="0" xfId="67" applyNumberFormat="1" applyFont="1"/>
    <xf numFmtId="0" fontId="51" fillId="0" borderId="0" xfId="66" applyFont="1" applyAlignment="1">
      <alignment horizontal="center"/>
    </xf>
    <xf numFmtId="0" fontId="17" fillId="0" borderId="4" xfId="67" applyFont="1" applyBorder="1" applyAlignment="1">
      <alignment wrapText="1"/>
    </xf>
    <xf numFmtId="0" fontId="17" fillId="0" borderId="4" xfId="70" applyNumberFormat="1" applyFont="1" applyFill="1" applyBorder="1" applyAlignment="1" applyProtection="1">
      <alignment horizontal="right"/>
    </xf>
    <xf numFmtId="0" fontId="17" fillId="0" borderId="15" xfId="67" applyFont="1" applyBorder="1"/>
    <xf numFmtId="0" fontId="17" fillId="0" borderId="0" xfId="71" quotePrefix="1" applyNumberFormat="1" applyFont="1" applyFill="1" applyBorder="1" applyProtection="1"/>
    <xf numFmtId="0" fontId="51" fillId="0" borderId="0" xfId="67" applyFont="1"/>
    <xf numFmtId="0" fontId="17" fillId="0" borderId="15" xfId="72" applyFont="1" applyBorder="1"/>
    <xf numFmtId="0" fontId="17" fillId="2" borderId="2" xfId="67" applyFont="1" applyFill="1" applyBorder="1" applyAlignment="1" applyProtection="1">
      <alignment wrapText="1"/>
      <protection locked="0"/>
    </xf>
    <xf numFmtId="41" fontId="17" fillId="2" borderId="2" xfId="67" applyNumberFormat="1" applyFont="1" applyFill="1" applyBorder="1" applyAlignment="1" applyProtection="1">
      <alignment wrapText="1"/>
      <protection locked="0"/>
    </xf>
    <xf numFmtId="41" fontId="17" fillId="2" borderId="18" xfId="67" applyNumberFormat="1" applyFont="1" applyFill="1" applyBorder="1" applyAlignment="1" applyProtection="1">
      <alignment horizontal="right"/>
      <protection locked="0"/>
    </xf>
    <xf numFmtId="41" fontId="17" fillId="0" borderId="0" xfId="71" applyNumberFormat="1" applyFont="1" applyProtection="1"/>
    <xf numFmtId="41" fontId="17" fillId="0" borderId="9" xfId="67" applyNumberFormat="1" applyFont="1" applyBorder="1"/>
    <xf numFmtId="0" fontId="17" fillId="0" borderId="4" xfId="67" applyFont="1" applyBorder="1"/>
    <xf numFmtId="0" fontId="17" fillId="0" borderId="4" xfId="72" applyFont="1" applyBorder="1"/>
    <xf numFmtId="0" fontId="17" fillId="0" borderId="0" xfId="70" applyNumberFormat="1" applyFont="1" applyFill="1" applyBorder="1" applyAlignment="1" applyProtection="1">
      <alignment horizontal="right"/>
    </xf>
    <xf numFmtId="0" fontId="17" fillId="0" borderId="0" xfId="67" applyFont="1" applyAlignment="1">
      <alignment wrapText="1"/>
    </xf>
    <xf numFmtId="49" fontId="17" fillId="0" borderId="0" xfId="67" applyNumberFormat="1" applyFont="1" applyAlignment="1">
      <alignment wrapText="1"/>
    </xf>
    <xf numFmtId="49" fontId="17" fillId="0" borderId="0" xfId="67" applyNumberFormat="1" applyFont="1"/>
    <xf numFmtId="37" fontId="17" fillId="0" borderId="9" xfId="67" applyNumberFormat="1" applyFont="1" applyBorder="1"/>
    <xf numFmtId="41" fontId="52" fillId="0" borderId="0" xfId="67" applyNumberFormat="1" applyFont="1"/>
    <xf numFmtId="37" fontId="16" fillId="0" borderId="0" xfId="67" applyNumberFormat="1" applyFont="1"/>
    <xf numFmtId="0" fontId="47" fillId="0" borderId="0" xfId="66" applyFont="1"/>
    <xf numFmtId="0" fontId="16" fillId="0" borderId="0" xfId="67" applyFont="1"/>
    <xf numFmtId="37" fontId="6" fillId="0" borderId="0" xfId="26" applyNumberFormat="1" applyFont="1"/>
    <xf numFmtId="49" fontId="7" fillId="0" borderId="0" xfId="26" applyNumberFormat="1" applyFont="1"/>
    <xf numFmtId="0" fontId="7" fillId="0" borderId="0" xfId="72" applyFont="1"/>
    <xf numFmtId="0" fontId="17" fillId="0" borderId="6" xfId="67" applyFont="1" applyBorder="1" applyAlignment="1">
      <alignment wrapText="1"/>
    </xf>
    <xf numFmtId="0" fontId="16" fillId="0" borderId="4" xfId="67" applyFont="1" applyBorder="1" applyAlignment="1">
      <alignment horizontal="center" wrapText="1"/>
    </xf>
    <xf numFmtId="0" fontId="6" fillId="0" borderId="0" xfId="27" applyFont="1"/>
    <xf numFmtId="0" fontId="7" fillId="0" borderId="3" xfId="0" applyFont="1" applyBorder="1" applyAlignment="1">
      <alignment horizontal="center" wrapText="1"/>
    </xf>
    <xf numFmtId="0" fontId="7" fillId="4" borderId="3" xfId="0" applyFont="1" applyFill="1" applyBorder="1" applyAlignment="1" applyProtection="1">
      <alignment vertical="top" wrapText="1"/>
      <protection locked="0"/>
    </xf>
    <xf numFmtId="0" fontId="7" fillId="0" borderId="0" xfId="0" applyFont="1" applyAlignment="1">
      <alignment vertical="top" wrapText="1"/>
    </xf>
    <xf numFmtId="3" fontId="7" fillId="2" borderId="2" xfId="1" applyNumberFormat="1" applyFont="1" applyFill="1" applyBorder="1" applyAlignment="1" applyProtection="1">
      <alignment wrapText="1"/>
      <protection locked="0"/>
    </xf>
    <xf numFmtId="0" fontId="17" fillId="0" borderId="0" xfId="0" applyFont="1"/>
    <xf numFmtId="0" fontId="7" fillId="6" borderId="0" xfId="0" applyFont="1" applyFill="1"/>
    <xf numFmtId="0" fontId="50" fillId="0" borderId="14" xfId="67" applyFont="1" applyBorder="1" applyAlignment="1" applyProtection="1">
      <alignment horizontal="center" wrapText="1"/>
      <protection locked="0"/>
    </xf>
    <xf numFmtId="41" fontId="51" fillId="0" borderId="0" xfId="67" applyNumberFormat="1" applyFont="1" applyProtection="1">
      <protection locked="0"/>
    </xf>
    <xf numFmtId="0" fontId="46" fillId="0" borderId="0" xfId="143" applyFont="1"/>
    <xf numFmtId="0" fontId="46" fillId="0" borderId="0" xfId="66" applyFont="1" applyProtection="1">
      <protection locked="0"/>
    </xf>
    <xf numFmtId="0" fontId="48" fillId="6" borderId="0" xfId="67" applyFont="1" applyFill="1" applyAlignment="1">
      <alignment horizontal="center"/>
    </xf>
    <xf numFmtId="0" fontId="17" fillId="0" borderId="0" xfId="67" applyFont="1" applyProtection="1">
      <protection locked="0"/>
    </xf>
    <xf numFmtId="49" fontId="16" fillId="0" borderId="4" xfId="67" applyNumberFormat="1" applyFont="1" applyBorder="1" applyAlignment="1" applyProtection="1">
      <alignment horizontal="center" wrapText="1"/>
      <protection locked="0"/>
    </xf>
    <xf numFmtId="0" fontId="51" fillId="0" borderId="0" xfId="67" applyFont="1" applyProtection="1">
      <protection locked="0"/>
    </xf>
    <xf numFmtId="41" fontId="52" fillId="0" borderId="0" xfId="67" applyNumberFormat="1" applyFont="1" applyProtection="1">
      <protection locked="0"/>
    </xf>
    <xf numFmtId="0" fontId="47" fillId="0" borderId="0" xfId="143" applyFont="1"/>
    <xf numFmtId="0" fontId="47" fillId="0" borderId="0" xfId="66" applyFont="1" applyProtection="1">
      <protection locked="0"/>
    </xf>
    <xf numFmtId="0" fontId="7" fillId="0" borderId="0" xfId="0" applyFont="1" applyProtection="1">
      <protection locked="0"/>
    </xf>
    <xf numFmtId="0" fontId="7" fillId="2" borderId="2" xfId="9" applyFont="1" applyFill="1" applyBorder="1" applyAlignment="1" applyProtection="1">
      <alignment horizontal="center" wrapText="1"/>
      <protection locked="0"/>
    </xf>
    <xf numFmtId="0" fontId="56" fillId="0" borderId="0" xfId="0" applyFont="1"/>
    <xf numFmtId="0" fontId="6" fillId="0" borderId="3" xfId="0" applyFont="1" applyBorder="1" applyAlignment="1">
      <alignment horizontal="left"/>
    </xf>
    <xf numFmtId="0" fontId="6" fillId="0" borderId="8" xfId="0" applyFont="1" applyBorder="1" applyAlignment="1">
      <alignment horizontal="left"/>
    </xf>
    <xf numFmtId="0" fontId="6" fillId="0" borderId="3" xfId="0" applyFont="1" applyBorder="1" applyAlignment="1">
      <alignment horizontal="left" wrapText="1"/>
    </xf>
    <xf numFmtId="0" fontId="6" fillId="0" borderId="8" xfId="0" applyFont="1" applyBorder="1" applyAlignment="1">
      <alignment horizontal="left" wrapText="1"/>
    </xf>
    <xf numFmtId="0" fontId="7" fillId="2" borderId="3" xfId="0" applyFont="1" applyFill="1" applyBorder="1" applyAlignment="1" applyProtection="1">
      <alignment horizontal="left" vertical="top" wrapText="1"/>
      <protection locked="0"/>
    </xf>
    <xf numFmtId="0" fontId="7" fillId="2" borderId="15"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top" wrapText="1"/>
      <protection locked="0"/>
    </xf>
    <xf numFmtId="0" fontId="7" fillId="0" borderId="3" xfId="0" applyFont="1" applyBorder="1" applyAlignment="1">
      <alignment horizontal="center" wrapText="1"/>
    </xf>
    <xf numFmtId="0" fontId="7" fillId="0" borderId="15" xfId="0" applyFont="1" applyBorder="1" applyAlignment="1">
      <alignment horizontal="center" wrapText="1"/>
    </xf>
    <xf numFmtId="0" fontId="7" fillId="0" borderId="8" xfId="0" applyFont="1" applyBorder="1" applyAlignment="1">
      <alignment horizontal="center" wrapText="1"/>
    </xf>
    <xf numFmtId="0" fontId="7" fillId="4" borderId="3" xfId="0" applyFont="1" applyFill="1" applyBorder="1" applyAlignment="1" applyProtection="1">
      <alignment horizontal="left" vertical="top" wrapText="1"/>
      <protection locked="0"/>
    </xf>
    <xf numFmtId="0" fontId="7" fillId="4" borderId="15"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3" xfId="32" applyFont="1" applyFill="1" applyBorder="1" applyAlignment="1" applyProtection="1">
      <alignment horizontal="left" wrapText="1"/>
      <protection locked="0"/>
    </xf>
    <xf numFmtId="0" fontId="7" fillId="4" borderId="15" xfId="32" applyFont="1" applyFill="1" applyBorder="1" applyAlignment="1" applyProtection="1">
      <alignment horizontal="left" wrapText="1"/>
      <protection locked="0"/>
    </xf>
    <xf numFmtId="0" fontId="7" fillId="4" borderId="8" xfId="32" applyFont="1" applyFill="1" applyBorder="1" applyAlignment="1" applyProtection="1">
      <alignment horizontal="left" wrapText="1"/>
      <protection locked="0"/>
    </xf>
    <xf numFmtId="0" fontId="7" fillId="0" borderId="0" xfId="0" applyFont="1" applyAlignment="1">
      <alignment horizontal="left" wrapText="1"/>
    </xf>
    <xf numFmtId="0" fontId="7" fillId="0" borderId="9" xfId="0" applyFont="1" applyBorder="1" applyAlignment="1">
      <alignment horizontal="left" wrapText="1"/>
    </xf>
    <xf numFmtId="0" fontId="7" fillId="4" borderId="3" xfId="32" applyFont="1" applyFill="1" applyBorder="1" applyAlignment="1" applyProtection="1">
      <alignment horizontal="left" vertical="top" wrapText="1"/>
      <protection locked="0"/>
    </xf>
    <xf numFmtId="0" fontId="7" fillId="4" borderId="15" xfId="32" applyFont="1" applyFill="1" applyBorder="1" applyAlignment="1" applyProtection="1">
      <alignment horizontal="left" vertical="top" wrapText="1"/>
      <protection locked="0"/>
    </xf>
    <xf numFmtId="0" fontId="7" fillId="4" borderId="8" xfId="32" applyFont="1" applyFill="1" applyBorder="1" applyAlignment="1" applyProtection="1">
      <alignment horizontal="left" vertical="top" wrapText="1"/>
      <protection locked="0"/>
    </xf>
    <xf numFmtId="0" fontId="7" fillId="0" borderId="4" xfId="0" applyFont="1" applyBorder="1" applyAlignment="1">
      <alignment horizontal="left" wrapText="1"/>
    </xf>
    <xf numFmtId="0" fontId="7" fillId="2" borderId="3" xfId="0" applyFont="1" applyFill="1" applyBorder="1" applyAlignment="1" applyProtection="1">
      <alignment horizontal="left"/>
      <protection locked="0"/>
    </xf>
    <xf numFmtId="0" fontId="7" fillId="2" borderId="15" xfId="0" applyFont="1" applyFill="1" applyBorder="1" applyAlignment="1" applyProtection="1">
      <alignment horizontal="left"/>
      <protection locked="0"/>
    </xf>
    <xf numFmtId="0" fontId="7" fillId="2" borderId="8" xfId="0" applyFont="1" applyFill="1" applyBorder="1" applyAlignment="1" applyProtection="1">
      <alignment horizontal="left"/>
      <protection locked="0"/>
    </xf>
    <xf numFmtId="0" fontId="7" fillId="0" borderId="0" xfId="0" applyFont="1" applyAlignment="1">
      <alignment horizontal="left" vertical="top" wrapText="1"/>
    </xf>
    <xf numFmtId="0" fontId="7" fillId="0" borderId="3" xfId="0" applyFont="1" applyBorder="1" applyAlignment="1">
      <alignment horizontal="left" wrapText="1"/>
    </xf>
    <xf numFmtId="0" fontId="7" fillId="0" borderId="15" xfId="0" applyFont="1" applyBorder="1" applyAlignment="1">
      <alignment horizontal="left" wrapText="1"/>
    </xf>
    <xf numFmtId="0" fontId="7" fillId="0" borderId="8" xfId="0" applyFont="1" applyBorder="1" applyAlignment="1">
      <alignment horizontal="left" wrapText="1"/>
    </xf>
    <xf numFmtId="180" fontId="7" fillId="2" borderId="3" xfId="0" applyNumberFormat="1" applyFont="1" applyFill="1" applyBorder="1" applyAlignment="1" applyProtection="1">
      <alignment horizontal="left"/>
      <protection locked="0"/>
    </xf>
    <xf numFmtId="180" fontId="7" fillId="2" borderId="15" xfId="0" applyNumberFormat="1" applyFont="1" applyFill="1" applyBorder="1" applyAlignment="1" applyProtection="1">
      <alignment horizontal="left"/>
      <protection locked="0"/>
    </xf>
    <xf numFmtId="180" fontId="7" fillId="2" borderId="8" xfId="0" applyNumberFormat="1" applyFont="1" applyFill="1" applyBorder="1" applyAlignment="1" applyProtection="1">
      <alignment horizontal="left"/>
      <protection locked="0"/>
    </xf>
    <xf numFmtId="0" fontId="57" fillId="2" borderId="3" xfId="0" applyFont="1" applyFill="1" applyBorder="1" applyAlignment="1" applyProtection="1">
      <alignment horizontal="left"/>
      <protection locked="0"/>
    </xf>
    <xf numFmtId="0" fontId="57" fillId="2" borderId="15" xfId="0" applyFont="1" applyFill="1" applyBorder="1" applyAlignment="1" applyProtection="1">
      <alignment horizontal="left"/>
      <protection locked="0"/>
    </xf>
    <xf numFmtId="0" fontId="57" fillId="2" borderId="8" xfId="0" applyFont="1" applyFill="1" applyBorder="1" applyAlignment="1" applyProtection="1">
      <alignment horizontal="left"/>
      <protection locked="0"/>
    </xf>
    <xf numFmtId="178" fontId="7" fillId="2" borderId="3" xfId="0" applyNumberFormat="1" applyFont="1" applyFill="1" applyBorder="1" applyAlignment="1" applyProtection="1">
      <alignment horizontal="left"/>
      <protection locked="0"/>
    </xf>
    <xf numFmtId="178" fontId="7" fillId="2" borderId="15" xfId="0" applyNumberFormat="1" applyFont="1" applyFill="1" applyBorder="1" applyAlignment="1" applyProtection="1">
      <alignment horizontal="left"/>
      <protection locked="0"/>
    </xf>
    <xf numFmtId="178" fontId="7" fillId="2" borderId="8" xfId="0" applyNumberFormat="1" applyFont="1" applyFill="1" applyBorder="1" applyAlignment="1" applyProtection="1">
      <alignment horizontal="left"/>
      <protection locked="0"/>
    </xf>
    <xf numFmtId="0" fontId="7" fillId="2" borderId="10" xfId="0" applyFont="1" applyFill="1" applyBorder="1" applyAlignment="1" applyProtection="1">
      <alignment horizontal="left" vertical="top" wrapText="1"/>
      <protection locked="0"/>
    </xf>
    <xf numFmtId="0" fontId="7" fillId="2" borderId="6"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top" wrapText="1"/>
      <protection locked="0"/>
    </xf>
    <xf numFmtId="0" fontId="7" fillId="2" borderId="12" xfId="0" applyFont="1" applyFill="1" applyBorder="1" applyAlignment="1" applyProtection="1">
      <alignment horizontal="left" vertical="top" wrapText="1"/>
      <protection locked="0"/>
    </xf>
    <xf numFmtId="0" fontId="7" fillId="2" borderId="0" xfId="0" applyFont="1" applyFill="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0" fontId="7" fillId="2" borderId="13"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0" fontId="7" fillId="2" borderId="14" xfId="0" applyFont="1" applyFill="1" applyBorder="1" applyAlignment="1" applyProtection="1">
      <alignment horizontal="left" vertical="top" wrapText="1"/>
      <protection locked="0"/>
    </xf>
    <xf numFmtId="0" fontId="47" fillId="0" borderId="3" xfId="66" applyFont="1" applyBorder="1" applyAlignment="1">
      <alignment horizontal="center"/>
    </xf>
    <xf numFmtId="0" fontId="47" fillId="0" borderId="15" xfId="66" applyFont="1" applyBorder="1" applyAlignment="1">
      <alignment horizontal="center"/>
    </xf>
    <xf numFmtId="0" fontId="47" fillId="0" borderId="8" xfId="66" applyFont="1" applyBorder="1" applyAlignment="1">
      <alignment horizontal="center"/>
    </xf>
    <xf numFmtId="0" fontId="16" fillId="0" borderId="3" xfId="67" applyFont="1" applyBorder="1" applyAlignment="1">
      <alignment horizontal="center"/>
    </xf>
    <xf numFmtId="0" fontId="16" fillId="0" borderId="15" xfId="67" applyFont="1" applyBorder="1" applyAlignment="1">
      <alignment horizontal="center"/>
    </xf>
    <xf numFmtId="0" fontId="16" fillId="0" borderId="8" xfId="67" applyFont="1" applyBorder="1" applyAlignment="1">
      <alignment horizontal="center"/>
    </xf>
    <xf numFmtId="0" fontId="16" fillId="0" borderId="10" xfId="67" applyFont="1" applyBorder="1" applyAlignment="1">
      <alignment horizontal="center"/>
    </xf>
    <xf numFmtId="0" fontId="16" fillId="0" borderId="11" xfId="67" applyFont="1" applyBorder="1" applyAlignment="1">
      <alignment horizontal="center"/>
    </xf>
    <xf numFmtId="178" fontId="17" fillId="2" borderId="3" xfId="0" applyNumberFormat="1" applyFont="1" applyFill="1" applyBorder="1" applyAlignment="1" applyProtection="1">
      <alignment horizontal="left"/>
      <protection locked="0"/>
    </xf>
    <xf numFmtId="178" fontId="17" fillId="2" borderId="15" xfId="0" applyNumberFormat="1" applyFont="1" applyFill="1" applyBorder="1" applyAlignment="1" applyProtection="1">
      <alignment horizontal="left"/>
      <protection locked="0"/>
    </xf>
    <xf numFmtId="178" fontId="17" fillId="2" borderId="8" xfId="0" applyNumberFormat="1" applyFont="1" applyFill="1" applyBorder="1" applyAlignment="1" applyProtection="1">
      <alignment horizontal="left"/>
      <protection locked="0"/>
    </xf>
    <xf numFmtId="0" fontId="17" fillId="0" borderId="3" xfId="0" applyFont="1" applyBorder="1" applyAlignment="1">
      <alignment horizontal="left"/>
    </xf>
    <xf numFmtId="0" fontId="17" fillId="0" borderId="15" xfId="0" applyFont="1" applyBorder="1" applyAlignment="1">
      <alignment horizontal="left"/>
    </xf>
    <xf numFmtId="0" fontId="17" fillId="0" borderId="8" xfId="0" applyFont="1" applyBorder="1" applyAlignment="1">
      <alignment horizontal="left"/>
    </xf>
    <xf numFmtId="0" fontId="17" fillId="0" borderId="3" xfId="0" applyFont="1" applyBorder="1" applyAlignment="1">
      <alignment horizontal="left" wrapText="1"/>
    </xf>
    <xf numFmtId="0" fontId="17" fillId="0" borderId="15" xfId="0" applyFont="1" applyBorder="1" applyAlignment="1">
      <alignment horizontal="left" wrapText="1"/>
    </xf>
    <xf numFmtId="0" fontId="17" fillId="0" borderId="8" xfId="0" applyFont="1" applyBorder="1" applyAlignment="1">
      <alignment horizontal="left" wrapText="1"/>
    </xf>
    <xf numFmtId="0" fontId="17" fillId="2" borderId="3" xfId="0" applyFont="1" applyFill="1" applyBorder="1" applyAlignment="1" applyProtection="1">
      <alignment horizontal="left"/>
      <protection locked="0"/>
    </xf>
    <xf numFmtId="0" fontId="17" fillId="2" borderId="15" xfId="0" applyFont="1" applyFill="1" applyBorder="1" applyAlignment="1" applyProtection="1">
      <alignment horizontal="left"/>
      <protection locked="0"/>
    </xf>
    <xf numFmtId="0" fontId="17" fillId="2" borderId="8" xfId="0" applyFont="1" applyFill="1" applyBorder="1" applyAlignment="1" applyProtection="1">
      <alignment horizontal="left"/>
      <protection locked="0"/>
    </xf>
    <xf numFmtId="180" fontId="17" fillId="2" borderId="3" xfId="0" applyNumberFormat="1" applyFont="1" applyFill="1" applyBorder="1" applyAlignment="1" applyProtection="1">
      <alignment horizontal="left"/>
      <protection locked="0"/>
    </xf>
    <xf numFmtId="180" fontId="17" fillId="2" borderId="15" xfId="0" applyNumberFormat="1" applyFont="1" applyFill="1" applyBorder="1" applyAlignment="1" applyProtection="1">
      <alignment horizontal="left"/>
      <protection locked="0"/>
    </xf>
    <xf numFmtId="180" fontId="17" fillId="2" borderId="8" xfId="0" applyNumberFormat="1" applyFont="1" applyFill="1" applyBorder="1" applyAlignment="1" applyProtection="1">
      <alignment horizontal="left"/>
      <protection locked="0"/>
    </xf>
    <xf numFmtId="0" fontId="58" fillId="2" borderId="3" xfId="0" applyFont="1" applyFill="1" applyBorder="1" applyAlignment="1" applyProtection="1">
      <alignment horizontal="left"/>
      <protection locked="0"/>
    </xf>
    <xf numFmtId="0" fontId="58" fillId="2" borderId="15" xfId="0" applyFont="1" applyFill="1" applyBorder="1" applyAlignment="1" applyProtection="1">
      <alignment horizontal="left"/>
      <protection locked="0"/>
    </xf>
    <xf numFmtId="0" fontId="58" fillId="2" borderId="8" xfId="0" applyFont="1" applyFill="1" applyBorder="1" applyAlignment="1" applyProtection="1">
      <alignment horizontal="left"/>
      <protection locked="0"/>
    </xf>
    <xf numFmtId="0" fontId="7" fillId="0" borderId="4" xfId="0" applyFont="1" applyBorder="1" applyAlignment="1">
      <alignment horizontal="left" vertical="top" wrapText="1"/>
    </xf>
    <xf numFmtId="0" fontId="17" fillId="0" borderId="2" xfId="0" applyFont="1" applyBorder="1" applyAlignment="1">
      <alignment horizontal="left" vertical="top"/>
    </xf>
    <xf numFmtId="0" fontId="3" fillId="0" borderId="0" xfId="9" applyAlignment="1">
      <alignment horizontal="left" vertical="center" wrapText="1"/>
    </xf>
    <xf numFmtId="0" fontId="3" fillId="0" borderId="9" xfId="9" applyBorder="1" applyAlignment="1">
      <alignment horizontal="left" vertical="center" wrapText="1"/>
    </xf>
    <xf numFmtId="0" fontId="3" fillId="2" borderId="3" xfId="9" applyFill="1" applyBorder="1" applyAlignment="1" applyProtection="1">
      <alignment horizontal="left" vertical="top" wrapText="1"/>
      <protection locked="0"/>
    </xf>
    <xf numFmtId="0" fontId="3" fillId="2" borderId="15" xfId="9" applyFill="1" applyBorder="1" applyAlignment="1" applyProtection="1">
      <alignment horizontal="left" vertical="top" wrapText="1"/>
      <protection locked="0"/>
    </xf>
    <xf numFmtId="0" fontId="3" fillId="0" borderId="15" xfId="9" applyBorder="1" applyAlignment="1" applyProtection="1">
      <alignment horizontal="left" vertical="top" wrapText="1"/>
      <protection locked="0"/>
    </xf>
    <xf numFmtId="0" fontId="3" fillId="0" borderId="8" xfId="9" applyBorder="1" applyAlignment="1" applyProtection="1">
      <alignment horizontal="left" vertical="top" wrapText="1"/>
      <protection locked="0"/>
    </xf>
    <xf numFmtId="0" fontId="17" fillId="0" borderId="2" xfId="0" applyFont="1" applyBorder="1" applyAlignment="1">
      <alignment horizontal="left" vertical="top" wrapText="1"/>
    </xf>
    <xf numFmtId="0" fontId="17" fillId="2" borderId="2" xfId="0" applyFont="1" applyFill="1" applyBorder="1" applyAlignment="1" applyProtection="1">
      <alignment horizontal="left" vertical="top"/>
      <protection locked="0"/>
    </xf>
    <xf numFmtId="180" fontId="17" fillId="2" borderId="2" xfId="0" applyNumberFormat="1" applyFont="1" applyFill="1" applyBorder="1" applyAlignment="1" applyProtection="1">
      <alignment horizontal="left" vertical="top"/>
      <protection locked="0"/>
    </xf>
    <xf numFmtId="0" fontId="58" fillId="2" borderId="2" xfId="0" applyFont="1" applyFill="1" applyBorder="1" applyAlignment="1" applyProtection="1">
      <alignment horizontal="left"/>
      <protection locked="0"/>
    </xf>
    <xf numFmtId="178" fontId="7" fillId="2" borderId="2" xfId="0" applyNumberFormat="1" applyFont="1" applyFill="1" applyBorder="1" applyAlignment="1" applyProtection="1">
      <alignment horizontal="left"/>
      <protection locked="0"/>
    </xf>
    <xf numFmtId="0" fontId="3" fillId="2" borderId="2" xfId="8" applyFont="1" applyFill="1" applyBorder="1" applyAlignment="1" applyProtection="1">
      <alignment horizontal="left" vertical="top" wrapText="1"/>
      <protection locked="0"/>
    </xf>
    <xf numFmtId="0" fontId="3" fillId="2" borderId="2" xfId="8" applyFont="1" applyFill="1" applyBorder="1" applyAlignment="1" applyProtection="1">
      <alignment horizontal="left" wrapText="1"/>
      <protection locked="0"/>
    </xf>
    <xf numFmtId="0" fontId="3" fillId="0" borderId="10" xfId="26" applyBorder="1" applyAlignment="1">
      <alignment horizontal="left" vertical="top" wrapText="1"/>
    </xf>
    <xf numFmtId="0" fontId="3" fillId="0" borderId="6" xfId="26" applyBorder="1" applyAlignment="1">
      <alignment horizontal="left" vertical="top" wrapText="1"/>
    </xf>
    <xf numFmtId="0" fontId="3" fillId="0" borderId="11" xfId="26" applyBorder="1" applyAlignment="1">
      <alignment horizontal="left" vertical="top" wrapText="1"/>
    </xf>
    <xf numFmtId="0" fontId="3" fillId="0" borderId="13" xfId="26" applyBorder="1" applyAlignment="1">
      <alignment horizontal="left" vertical="top" wrapText="1"/>
    </xf>
    <xf numFmtId="0" fontId="3" fillId="0" borderId="4" xfId="26" applyBorder="1" applyAlignment="1">
      <alignment horizontal="left" vertical="top" wrapText="1"/>
    </xf>
    <xf numFmtId="0" fontId="3" fillId="0" borderId="14" xfId="26" applyBorder="1" applyAlignment="1">
      <alignment horizontal="left" vertical="top" wrapText="1"/>
    </xf>
    <xf numFmtId="0" fontId="3" fillId="0" borderId="0" xfId="12" applyFont="1" applyAlignment="1">
      <alignment horizontal="left" wrapText="1"/>
    </xf>
    <xf numFmtId="0" fontId="25" fillId="0" borderId="10" xfId="0" applyFont="1" applyBorder="1" applyAlignment="1">
      <alignment horizontal="left" vertical="top" wrapText="1"/>
    </xf>
    <xf numFmtId="0" fontId="25" fillId="0" borderId="6" xfId="0" applyFont="1" applyBorder="1" applyAlignment="1">
      <alignment horizontal="left" vertical="top" wrapText="1"/>
    </xf>
    <xf numFmtId="0" fontId="25"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left" vertical="top" wrapText="1"/>
    </xf>
    <xf numFmtId="0" fontId="3" fillId="0" borderId="13" xfId="0" applyFont="1" applyBorder="1" applyAlignment="1">
      <alignment horizontal="left" vertical="top" wrapText="1"/>
    </xf>
    <xf numFmtId="0" fontId="3" fillId="0" borderId="4" xfId="0" applyFont="1" applyBorder="1" applyAlignment="1">
      <alignment horizontal="left" vertical="top" wrapText="1"/>
    </xf>
    <xf numFmtId="0" fontId="3" fillId="0" borderId="14" xfId="0" applyFont="1" applyBorder="1" applyAlignment="1">
      <alignment horizontal="left" vertical="top" wrapText="1"/>
    </xf>
    <xf numFmtId="0" fontId="3" fillId="2" borderId="3" xfId="8" applyFont="1" applyFill="1" applyBorder="1" applyAlignment="1" applyProtection="1">
      <alignment horizontal="left" vertical="top" wrapText="1"/>
      <protection locked="0"/>
    </xf>
    <xf numFmtId="0" fontId="3" fillId="2" borderId="15" xfId="8" applyFont="1" applyFill="1" applyBorder="1" applyAlignment="1" applyProtection="1">
      <alignment horizontal="left" wrapText="1"/>
      <protection locked="0"/>
    </xf>
    <xf numFmtId="0" fontId="3" fillId="2" borderId="8" xfId="8" applyFont="1" applyFill="1" applyBorder="1" applyAlignment="1" applyProtection="1">
      <alignment horizontal="left" wrapText="1"/>
      <protection locked="0"/>
    </xf>
    <xf numFmtId="0" fontId="3" fillId="0" borderId="3" xfId="0" applyFont="1" applyBorder="1" applyAlignment="1">
      <alignment horizontal="left" vertical="top" wrapText="1"/>
    </xf>
    <xf numFmtId="0" fontId="3" fillId="0" borderId="15" xfId="0" applyFont="1" applyBorder="1" applyAlignment="1">
      <alignment horizontal="left" vertical="top" wrapText="1"/>
    </xf>
    <xf numFmtId="0" fontId="3" fillId="0" borderId="8" xfId="0" applyFont="1" applyBorder="1" applyAlignment="1">
      <alignment horizontal="left" vertical="top" wrapText="1"/>
    </xf>
    <xf numFmtId="0" fontId="3" fillId="0" borderId="10" xfId="9" applyBorder="1" applyAlignment="1">
      <alignment horizontal="left" vertical="top" wrapText="1"/>
    </xf>
    <xf numFmtId="0" fontId="3" fillId="0" borderId="6" xfId="9" applyBorder="1" applyAlignment="1">
      <alignment horizontal="left" vertical="top" wrapText="1"/>
    </xf>
    <xf numFmtId="0" fontId="3" fillId="0" borderId="11" xfId="9" applyBorder="1" applyAlignment="1">
      <alignment horizontal="left" vertical="top" wrapText="1"/>
    </xf>
    <xf numFmtId="0" fontId="3" fillId="0" borderId="12" xfId="9" applyBorder="1" applyAlignment="1">
      <alignment horizontal="left" vertical="top" wrapText="1"/>
    </xf>
    <xf numFmtId="0" fontId="3" fillId="0" borderId="0" xfId="9" applyAlignment="1">
      <alignment horizontal="left" vertical="top" wrapText="1"/>
    </xf>
    <xf numFmtId="0" fontId="3" fillId="0" borderId="9" xfId="9" applyBorder="1" applyAlignment="1">
      <alignment horizontal="left" vertical="top" wrapText="1"/>
    </xf>
    <xf numFmtId="0" fontId="3" fillId="0" borderId="13" xfId="9" applyBorder="1" applyAlignment="1">
      <alignment horizontal="left" vertical="top" wrapText="1"/>
    </xf>
    <xf numFmtId="0" fontId="3" fillId="0" borderId="4" xfId="0" applyFont="1" applyBorder="1" applyAlignment="1">
      <alignment vertical="top"/>
    </xf>
    <xf numFmtId="0" fontId="3" fillId="0" borderId="14" xfId="0" applyFont="1" applyBorder="1" applyAlignment="1">
      <alignment vertical="top"/>
    </xf>
    <xf numFmtId="0" fontId="12" fillId="0" borderId="3" xfId="26" applyFont="1" applyBorder="1"/>
    <xf numFmtId="0" fontId="12" fillId="0" borderId="8" xfId="26" applyFont="1" applyBorder="1"/>
    <xf numFmtId="0" fontId="12" fillId="0" borderId="3" xfId="26" applyFont="1" applyBorder="1" applyAlignment="1">
      <alignment horizontal="left" wrapText="1"/>
    </xf>
    <xf numFmtId="0" fontId="12" fillId="0" borderId="8" xfId="26" applyFont="1" applyBorder="1" applyAlignment="1">
      <alignment horizontal="left" wrapText="1"/>
    </xf>
    <xf numFmtId="0" fontId="12" fillId="0" borderId="4" xfId="26" applyFont="1" applyBorder="1"/>
    <xf numFmtId="0" fontId="5" fillId="0" borderId="4" xfId="26" applyFont="1" applyBorder="1" applyAlignment="1">
      <alignment horizontal="left"/>
    </xf>
    <xf numFmtId="0" fontId="12" fillId="0" borderId="13" xfId="26" applyFont="1" applyBorder="1"/>
    <xf numFmtId="0" fontId="12" fillId="0" borderId="14" xfId="26" applyFont="1" applyBorder="1"/>
    <xf numFmtId="0" fontId="17" fillId="0" borderId="13" xfId="0" applyFont="1" applyBorder="1" applyAlignment="1">
      <alignment horizontal="left"/>
    </xf>
    <xf numFmtId="0" fontId="17" fillId="0" borderId="4" xfId="0" applyFont="1" applyBorder="1" applyAlignment="1">
      <alignment horizontal="left"/>
    </xf>
    <xf numFmtId="0" fontId="17" fillId="0" borderId="14" xfId="0" applyFont="1" applyBorder="1" applyAlignment="1">
      <alignment horizontal="left"/>
    </xf>
    <xf numFmtId="0" fontId="0" fillId="0" borderId="0" xfId="0" applyAlignment="1">
      <alignment horizontal="center" wrapText="1"/>
    </xf>
  </cellXfs>
  <cellStyles count="160">
    <cellStyle name="Comma" xfId="1" builtinId="3"/>
    <cellStyle name="Comma 2" xfId="33" xr:uid="{00000000-0005-0000-0000-000001000000}"/>
    <cellStyle name="Comma 2 2" xfId="73" xr:uid="{00000000-0005-0000-0000-000002000000}"/>
    <cellStyle name="Comma 3" xfId="43" xr:uid="{00000000-0005-0000-0000-000003000000}"/>
    <cellStyle name="Comma 3 2" xfId="56" xr:uid="{00000000-0005-0000-0000-000004000000}"/>
    <cellStyle name="Comma 3 2 2" xfId="74" xr:uid="{00000000-0005-0000-0000-000005000000}"/>
    <cellStyle name="Comma 3 2 3" xfId="75" xr:uid="{00000000-0005-0000-0000-000006000000}"/>
    <cellStyle name="Comma 3 3" xfId="76" xr:uid="{00000000-0005-0000-0000-000007000000}"/>
    <cellStyle name="Comma 4" xfId="77" xr:uid="{00000000-0005-0000-0000-000008000000}"/>
    <cellStyle name="Comma 4 2" xfId="78" xr:uid="{00000000-0005-0000-0000-000009000000}"/>
    <cellStyle name="Comma 4 2 2" xfId="79" xr:uid="{00000000-0005-0000-0000-00000A000000}"/>
    <cellStyle name="Comma 4 2 3" xfId="80" xr:uid="{00000000-0005-0000-0000-00000B000000}"/>
    <cellStyle name="Comma 4 3" xfId="81" xr:uid="{00000000-0005-0000-0000-00000C000000}"/>
    <cellStyle name="Comma 4 4" xfId="82" xr:uid="{00000000-0005-0000-0000-00000D000000}"/>
    <cellStyle name="Comma 4 5" xfId="83" xr:uid="{00000000-0005-0000-0000-00000E000000}"/>
    <cellStyle name="Comma 4 6" xfId="84" xr:uid="{00000000-0005-0000-0000-00000F000000}"/>
    <cellStyle name="Comma 5" xfId="85" xr:uid="{00000000-0005-0000-0000-000010000000}"/>
    <cellStyle name="Comma 5 2" xfId="86" xr:uid="{00000000-0005-0000-0000-000011000000}"/>
    <cellStyle name="Comma 5 3" xfId="70" xr:uid="{00000000-0005-0000-0000-000012000000}"/>
    <cellStyle name="Comma 6" xfId="71" xr:uid="{00000000-0005-0000-0000-000013000000}"/>
    <cellStyle name="Comma0" xfId="2" xr:uid="{00000000-0005-0000-0000-000014000000}"/>
    <cellStyle name="Currency 2" xfId="87" xr:uid="{00000000-0005-0000-0000-000015000000}"/>
    <cellStyle name="Currency 2 2" xfId="88" xr:uid="{00000000-0005-0000-0000-000016000000}"/>
    <cellStyle name="Currency 2 2 2" xfId="89" xr:uid="{00000000-0005-0000-0000-000017000000}"/>
    <cellStyle name="Currency 2 3" xfId="90" xr:uid="{00000000-0005-0000-0000-000018000000}"/>
    <cellStyle name="Currency 2 4" xfId="91" xr:uid="{00000000-0005-0000-0000-000019000000}"/>
    <cellStyle name="Currency 2 5" xfId="92" xr:uid="{00000000-0005-0000-0000-00001A000000}"/>
    <cellStyle name="Currency 2 6" xfId="93" xr:uid="{00000000-0005-0000-0000-00001B000000}"/>
    <cellStyle name="Currency 3" xfId="94" xr:uid="{00000000-0005-0000-0000-00001C000000}"/>
    <cellStyle name="Currency 4" xfId="95" xr:uid="{00000000-0005-0000-0000-00001D000000}"/>
    <cellStyle name="Currency 5" xfId="96" xr:uid="{00000000-0005-0000-0000-00001E000000}"/>
    <cellStyle name="Currency0" xfId="3" xr:uid="{00000000-0005-0000-0000-00001F000000}"/>
    <cellStyle name="Date" xfId="4" xr:uid="{00000000-0005-0000-0000-000020000000}"/>
    <cellStyle name="Fixed" xfId="5" xr:uid="{00000000-0005-0000-0000-000021000000}"/>
    <cellStyle name="Heading 1" xfId="6" builtinId="16" customBuiltin="1"/>
    <cellStyle name="Heading 1 2" xfId="34" xr:uid="{00000000-0005-0000-0000-000023000000}"/>
    <cellStyle name="Heading 1 3" xfId="97" xr:uid="{00000000-0005-0000-0000-000024000000}"/>
    <cellStyle name="Heading 2" xfId="7" builtinId="17" customBuiltin="1"/>
    <cellStyle name="Heading 2 2" xfId="35" xr:uid="{00000000-0005-0000-0000-000026000000}"/>
    <cellStyle name="Heading 2 3" xfId="98" xr:uid="{00000000-0005-0000-0000-000027000000}"/>
    <cellStyle name="Hyperlink 2" xfId="48" xr:uid="{00000000-0005-0000-0000-000028000000}"/>
    <cellStyle name="Hyperlink 3" xfId="31" xr:uid="{00000000-0005-0000-0000-000029000000}"/>
    <cellStyle name="Normal" xfId="0" builtinId="0"/>
    <cellStyle name="Normal 10" xfId="99" xr:uid="{00000000-0005-0000-0000-00002B000000}"/>
    <cellStyle name="Normal 11" xfId="100" xr:uid="{00000000-0005-0000-0000-00002C000000}"/>
    <cellStyle name="Normal 2" xfId="26" xr:uid="{00000000-0005-0000-0000-00002D000000}"/>
    <cellStyle name="Normal 2 2" xfId="47" xr:uid="{00000000-0005-0000-0000-00002E000000}"/>
    <cellStyle name="Normal 2 2 2" xfId="52" xr:uid="{00000000-0005-0000-0000-00002F000000}"/>
    <cellStyle name="Normal 2 2 2 2" xfId="101" xr:uid="{00000000-0005-0000-0000-000030000000}"/>
    <cellStyle name="Normal 2 2 2 3" xfId="102" xr:uid="{00000000-0005-0000-0000-000031000000}"/>
    <cellStyle name="Normal 2 2 3" xfId="103" xr:uid="{00000000-0005-0000-0000-000032000000}"/>
    <cellStyle name="Normal 2 2 4" xfId="104" xr:uid="{00000000-0005-0000-0000-000033000000}"/>
    <cellStyle name="Normal 2 3" xfId="105" xr:uid="{00000000-0005-0000-0000-000034000000}"/>
    <cellStyle name="Normal 3" xfId="28" xr:uid="{00000000-0005-0000-0000-000035000000}"/>
    <cellStyle name="Normal 3 2" xfId="50" xr:uid="{00000000-0005-0000-0000-000036000000}"/>
    <cellStyle name="Normal 3 2 2" xfId="57" xr:uid="{00000000-0005-0000-0000-000037000000}"/>
    <cellStyle name="Normal 3 3" xfId="53" xr:uid="{00000000-0005-0000-0000-000038000000}"/>
    <cellStyle name="Normal 3 3 2" xfId="106" xr:uid="{00000000-0005-0000-0000-000039000000}"/>
    <cellStyle name="Normal 3 3 3" xfId="107" xr:uid="{00000000-0005-0000-0000-00003A000000}"/>
    <cellStyle name="Normal 3 4" xfId="46" xr:uid="{00000000-0005-0000-0000-00003B000000}"/>
    <cellStyle name="Normal 3 4 2" xfId="108" xr:uid="{00000000-0005-0000-0000-00003C000000}"/>
    <cellStyle name="Normal 3 4 3" xfId="109" xr:uid="{00000000-0005-0000-0000-00003D000000}"/>
    <cellStyle name="Normal 3 5" xfId="36" xr:uid="{00000000-0005-0000-0000-00003E000000}"/>
    <cellStyle name="Normal 3 6" xfId="110" xr:uid="{00000000-0005-0000-0000-00003F000000}"/>
    <cellStyle name="Normal 4" xfId="32" xr:uid="{00000000-0005-0000-0000-000040000000}"/>
    <cellStyle name="Normal 4 2" xfId="40" xr:uid="{00000000-0005-0000-0000-000041000000}"/>
    <cellStyle name="Normal 4 2 2" xfId="55" xr:uid="{00000000-0005-0000-0000-000042000000}"/>
    <cellStyle name="Normal 4 2 2 2" xfId="111" xr:uid="{00000000-0005-0000-0000-000043000000}"/>
    <cellStyle name="Normal 4 2 2 2 2" xfId="69" xr:uid="{00000000-0005-0000-0000-000044000000}"/>
    <cellStyle name="Normal 4 2 2 3" xfId="112" xr:uid="{00000000-0005-0000-0000-000045000000}"/>
    <cellStyle name="Normal 4 2 3" xfId="49" xr:uid="{00000000-0005-0000-0000-000046000000}"/>
    <cellStyle name="Normal 4 2 3 2" xfId="113" xr:uid="{00000000-0005-0000-0000-000047000000}"/>
    <cellStyle name="Normal 4 2 3 3" xfId="114" xr:uid="{00000000-0005-0000-0000-000048000000}"/>
    <cellStyle name="Normal 4 2 4" xfId="115" xr:uid="{00000000-0005-0000-0000-000049000000}"/>
    <cellStyle name="Normal 4 2 4 2" xfId="116" xr:uid="{00000000-0005-0000-0000-00004A000000}"/>
    <cellStyle name="Normal 4 2 5" xfId="117" xr:uid="{00000000-0005-0000-0000-00004B000000}"/>
    <cellStyle name="Normal 4 2 6" xfId="118" xr:uid="{00000000-0005-0000-0000-00004C000000}"/>
    <cellStyle name="Normal 4 3" xfId="39" xr:uid="{00000000-0005-0000-0000-00004D000000}"/>
    <cellStyle name="Normal 4 3 2" xfId="54" xr:uid="{00000000-0005-0000-0000-00004E000000}"/>
    <cellStyle name="Normal 4 3 2 2" xfId="119" xr:uid="{00000000-0005-0000-0000-00004F000000}"/>
    <cellStyle name="Normal 4 3 3" xfId="120" xr:uid="{00000000-0005-0000-0000-000050000000}"/>
    <cellStyle name="Normal 4 3 4" xfId="121" xr:uid="{00000000-0005-0000-0000-000051000000}"/>
    <cellStyle name="Normal 4 3 5" xfId="122" xr:uid="{00000000-0005-0000-0000-000052000000}"/>
    <cellStyle name="Normal 4 4" xfId="45" xr:uid="{00000000-0005-0000-0000-000053000000}"/>
    <cellStyle name="Normal 4 4 2" xfId="58" xr:uid="{00000000-0005-0000-0000-000054000000}"/>
    <cellStyle name="Normal 4 5" xfId="123" xr:uid="{00000000-0005-0000-0000-000055000000}"/>
    <cellStyle name="Normal 4 5 2" xfId="124" xr:uid="{00000000-0005-0000-0000-000056000000}"/>
    <cellStyle name="Normal 4 6" xfId="125" xr:uid="{00000000-0005-0000-0000-000057000000}"/>
    <cellStyle name="Normal 4 7" xfId="126" xr:uid="{00000000-0005-0000-0000-000058000000}"/>
    <cellStyle name="Normal 5" xfId="41" xr:uid="{00000000-0005-0000-0000-000059000000}"/>
    <cellStyle name="Normal 5 2" xfId="51" xr:uid="{00000000-0005-0000-0000-00005A000000}"/>
    <cellStyle name="Normal 5 2 2" xfId="59" xr:uid="{00000000-0005-0000-0000-00005B000000}"/>
    <cellStyle name="Normal 5 3" xfId="127" xr:uid="{00000000-0005-0000-0000-00005C000000}"/>
    <cellStyle name="Normal 5 3 2" xfId="128" xr:uid="{00000000-0005-0000-0000-00005D000000}"/>
    <cellStyle name="Normal 5 4" xfId="129" xr:uid="{00000000-0005-0000-0000-00005E000000}"/>
    <cellStyle name="Normal 5 5" xfId="130" xr:uid="{00000000-0005-0000-0000-00005F000000}"/>
    <cellStyle name="Normal 6" xfId="42" xr:uid="{00000000-0005-0000-0000-000060000000}"/>
    <cellStyle name="Normal 6 2" xfId="60" xr:uid="{00000000-0005-0000-0000-000061000000}"/>
    <cellStyle name="Normal 6 2 2" xfId="131" xr:uid="{00000000-0005-0000-0000-000062000000}"/>
    <cellStyle name="Normal 6 2 3" xfId="132" xr:uid="{00000000-0005-0000-0000-000063000000}"/>
    <cellStyle name="Normal 6 3" xfId="133" xr:uid="{00000000-0005-0000-0000-000064000000}"/>
    <cellStyle name="Normal 7" xfId="61" xr:uid="{00000000-0005-0000-0000-000065000000}"/>
    <cellStyle name="Normal 7 2" xfId="134" xr:uid="{00000000-0005-0000-0000-000066000000}"/>
    <cellStyle name="Normal 7 3" xfId="135" xr:uid="{00000000-0005-0000-0000-000067000000}"/>
    <cellStyle name="Normal 7 4" xfId="136" xr:uid="{00000000-0005-0000-0000-000068000000}"/>
    <cellStyle name="Normal 7 5" xfId="137" xr:uid="{00000000-0005-0000-0000-000069000000}"/>
    <cellStyle name="Normal 8" xfId="62" xr:uid="{00000000-0005-0000-0000-00006A000000}"/>
    <cellStyle name="Normal 8 2" xfId="65" xr:uid="{00000000-0005-0000-0000-00006B000000}"/>
    <cellStyle name="Normal 8 2 2" xfId="138" xr:uid="{00000000-0005-0000-0000-00006C000000}"/>
    <cellStyle name="Normal 8 3" xfId="139" xr:uid="{00000000-0005-0000-0000-00006D000000}"/>
    <cellStyle name="Normal 8 4" xfId="140" xr:uid="{00000000-0005-0000-0000-00006E000000}"/>
    <cellStyle name="Normal 8 5" xfId="141" xr:uid="{00000000-0005-0000-0000-00006F000000}"/>
    <cellStyle name="Normal 8 6" xfId="142" xr:uid="{00000000-0005-0000-0000-000070000000}"/>
    <cellStyle name="Normal 9" xfId="63" xr:uid="{00000000-0005-0000-0000-000071000000}"/>
    <cellStyle name="Normal 9 2" xfId="143" xr:uid="{00000000-0005-0000-0000-000072000000}"/>
    <cellStyle name="Normal 9 2 2" xfId="67" xr:uid="{00000000-0005-0000-0000-000073000000}"/>
    <cellStyle name="Normal 9 3" xfId="144" xr:uid="{00000000-0005-0000-0000-000074000000}"/>
    <cellStyle name="Normal 9 4" xfId="66" xr:uid="{00000000-0005-0000-0000-000075000000}"/>
    <cellStyle name="Normal_Appendix 7-Certification tab" xfId="8" xr:uid="{00000000-0005-0000-0000-000076000000}"/>
    <cellStyle name="Normal_Att HE-14-Cash" xfId="9" xr:uid="{00000000-0005-0000-0000-000077000000}"/>
    <cellStyle name="Normal_Att_B" xfId="10" xr:uid="{00000000-0005-0000-0000-000078000000}"/>
    <cellStyle name="Normal_Att_C" xfId="29" xr:uid="{00000000-0005-0000-0000-000079000000}"/>
    <cellStyle name="Normal_Att20" xfId="68" xr:uid="{00000000-0005-0000-0000-00007A000000}"/>
    <cellStyle name="Normal_Att22 Cash" xfId="72" xr:uid="{00000000-0005-0000-0000-00007B000000}"/>
    <cellStyle name="Normal_Book2" xfId="11" xr:uid="{00000000-0005-0000-0000-00007C000000}"/>
    <cellStyle name="Normal_Receivables" xfId="12" xr:uid="{00000000-0005-0000-0000-00007D000000}"/>
    <cellStyle name="Normal_Receivables 2" xfId="27" xr:uid="{00000000-0005-0000-0000-00007E000000}"/>
    <cellStyle name="Normal_VLOOKUP" xfId="64" xr:uid="{00000000-0005-0000-0000-00007F000000}"/>
    <cellStyle name="Number0DecimalStyle" xfId="13" xr:uid="{00000000-0005-0000-0000-000080000000}"/>
    <cellStyle name="Number0DecimalStyle 2" xfId="145" xr:uid="{00000000-0005-0000-0000-000081000000}"/>
    <cellStyle name="Number10DecimalStyle" xfId="14" xr:uid="{00000000-0005-0000-0000-000082000000}"/>
    <cellStyle name="Number10DecimalStyle 2" xfId="146" xr:uid="{00000000-0005-0000-0000-000083000000}"/>
    <cellStyle name="Number1DecimalStyle" xfId="15" xr:uid="{00000000-0005-0000-0000-000084000000}"/>
    <cellStyle name="Number1DecimalStyle 2" xfId="147" xr:uid="{00000000-0005-0000-0000-000085000000}"/>
    <cellStyle name="Number2DecimalStyle" xfId="16" xr:uid="{00000000-0005-0000-0000-000086000000}"/>
    <cellStyle name="Number2DecimalStyle 2" xfId="148" xr:uid="{00000000-0005-0000-0000-000087000000}"/>
    <cellStyle name="Number3DecimalStyle" xfId="17" xr:uid="{00000000-0005-0000-0000-000088000000}"/>
    <cellStyle name="Number3DecimalStyle 2" xfId="149" xr:uid="{00000000-0005-0000-0000-000089000000}"/>
    <cellStyle name="Number4DecimalStyle" xfId="18" xr:uid="{00000000-0005-0000-0000-00008A000000}"/>
    <cellStyle name="Number4DecimalStyle 2" xfId="150" xr:uid="{00000000-0005-0000-0000-00008B000000}"/>
    <cellStyle name="Number5DecimalStyle" xfId="19" xr:uid="{00000000-0005-0000-0000-00008C000000}"/>
    <cellStyle name="Number5DecimalStyle 2" xfId="151" xr:uid="{00000000-0005-0000-0000-00008D000000}"/>
    <cellStyle name="Number6DecimalStyle" xfId="20" xr:uid="{00000000-0005-0000-0000-00008E000000}"/>
    <cellStyle name="Number6DecimalStyle 2" xfId="152" xr:uid="{00000000-0005-0000-0000-00008F000000}"/>
    <cellStyle name="Number7DecimalStyle" xfId="21" xr:uid="{00000000-0005-0000-0000-000090000000}"/>
    <cellStyle name="Number7DecimalStyle 2" xfId="153" xr:uid="{00000000-0005-0000-0000-000091000000}"/>
    <cellStyle name="Number8DecimalStyle" xfId="22" xr:uid="{00000000-0005-0000-0000-000092000000}"/>
    <cellStyle name="Number8DecimalStyle 2" xfId="154" xr:uid="{00000000-0005-0000-0000-000093000000}"/>
    <cellStyle name="Number9DecimalStyle" xfId="23" xr:uid="{00000000-0005-0000-0000-000094000000}"/>
    <cellStyle name="Number9DecimalStyle 2" xfId="155" xr:uid="{00000000-0005-0000-0000-000095000000}"/>
    <cellStyle name="Percent 2" xfId="37" xr:uid="{00000000-0005-0000-0000-000096000000}"/>
    <cellStyle name="Percent 2 2" xfId="156" xr:uid="{00000000-0005-0000-0000-000097000000}"/>
    <cellStyle name="Percent 3" xfId="44" xr:uid="{00000000-0005-0000-0000-000098000000}"/>
    <cellStyle name="Percent 3 2" xfId="157" xr:uid="{00000000-0005-0000-0000-000099000000}"/>
    <cellStyle name="Style 1" xfId="30" xr:uid="{00000000-0005-0000-0000-00009A000000}"/>
    <cellStyle name="TextStyle" xfId="24" xr:uid="{00000000-0005-0000-0000-00009B000000}"/>
    <cellStyle name="TextStyle 2" xfId="158" xr:uid="{00000000-0005-0000-0000-00009C000000}"/>
    <cellStyle name="Total" xfId="25" builtinId="25" customBuiltin="1"/>
    <cellStyle name="Total 2" xfId="38" xr:uid="{00000000-0005-0000-0000-00009E000000}"/>
    <cellStyle name="Total 3" xfId="159" xr:uid="{00000000-0005-0000-0000-00009F000000}"/>
  </cellStyles>
  <dxfs count="2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1" defaultTableStyle="TableStyleMedium9" defaultPivotStyle="PivotStyleLight16">
    <tableStyle name="Invisible" pivot="0" table="0" count="0" xr9:uid="{8D96D7ED-F0B5-47F0-84F2-3A49560E5A99}"/>
  </tableStyles>
  <colors>
    <mruColors>
      <color rgb="FF0000FF"/>
      <color rgb="FF0066FF"/>
      <color rgb="FFFFFF99"/>
      <color rgb="FF66FF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28575</xdr:colOff>
          <xdr:row>29</xdr:row>
          <xdr:rowOff>0</xdr:rowOff>
        </xdr:from>
        <xdr:to>
          <xdr:col>10</xdr:col>
          <xdr:colOff>333375</xdr:colOff>
          <xdr:row>30</xdr:row>
          <xdr:rowOff>66675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400-0000102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19050</xdr:colOff>
          <xdr:row>32</xdr:row>
          <xdr:rowOff>9525</xdr:rowOff>
        </xdr:from>
        <xdr:to>
          <xdr:col>10</xdr:col>
          <xdr:colOff>323850</xdr:colOff>
          <xdr:row>33</xdr:row>
          <xdr:rowOff>76200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400-0000112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28575</xdr:colOff>
          <xdr:row>35</xdr:row>
          <xdr:rowOff>9525</xdr:rowOff>
        </xdr:from>
        <xdr:to>
          <xdr:col>10</xdr:col>
          <xdr:colOff>333375</xdr:colOff>
          <xdr:row>36</xdr:row>
          <xdr:rowOff>76200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400-0000122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28575</xdr:colOff>
          <xdr:row>38</xdr:row>
          <xdr:rowOff>28575</xdr:rowOff>
        </xdr:from>
        <xdr:to>
          <xdr:col>10</xdr:col>
          <xdr:colOff>333375</xdr:colOff>
          <xdr:row>39</xdr:row>
          <xdr:rowOff>95250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400-0000132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19050</xdr:colOff>
          <xdr:row>41</xdr:row>
          <xdr:rowOff>9525</xdr:rowOff>
        </xdr:from>
        <xdr:to>
          <xdr:col>10</xdr:col>
          <xdr:colOff>323850</xdr:colOff>
          <xdr:row>42</xdr:row>
          <xdr:rowOff>66675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400-0000142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19050</xdr:colOff>
          <xdr:row>44</xdr:row>
          <xdr:rowOff>0</xdr:rowOff>
        </xdr:from>
        <xdr:to>
          <xdr:col>10</xdr:col>
          <xdr:colOff>323850</xdr:colOff>
          <xdr:row>45</xdr:row>
          <xdr:rowOff>66675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400-0000152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38100</xdr:colOff>
          <xdr:row>53</xdr:row>
          <xdr:rowOff>0</xdr:rowOff>
        </xdr:from>
        <xdr:to>
          <xdr:col>10</xdr:col>
          <xdr:colOff>342900</xdr:colOff>
          <xdr:row>54</xdr:row>
          <xdr:rowOff>57150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400-0000162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28575</xdr:colOff>
          <xdr:row>55</xdr:row>
          <xdr:rowOff>152400</xdr:rowOff>
        </xdr:from>
        <xdr:to>
          <xdr:col>10</xdr:col>
          <xdr:colOff>333375</xdr:colOff>
          <xdr:row>57</xdr:row>
          <xdr:rowOff>57150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400-0000172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19050</xdr:colOff>
          <xdr:row>58</xdr:row>
          <xdr:rowOff>142875</xdr:rowOff>
        </xdr:from>
        <xdr:to>
          <xdr:col>10</xdr:col>
          <xdr:colOff>323850</xdr:colOff>
          <xdr:row>60</xdr:row>
          <xdr:rowOff>47625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400-0000182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28575</xdr:colOff>
          <xdr:row>62</xdr:row>
          <xdr:rowOff>9525</xdr:rowOff>
        </xdr:from>
        <xdr:to>
          <xdr:col>10</xdr:col>
          <xdr:colOff>333375</xdr:colOff>
          <xdr:row>63</xdr:row>
          <xdr:rowOff>76200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400-0000192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28575</xdr:colOff>
          <xdr:row>64</xdr:row>
          <xdr:rowOff>133350</xdr:rowOff>
        </xdr:from>
        <xdr:to>
          <xdr:col>10</xdr:col>
          <xdr:colOff>333375</xdr:colOff>
          <xdr:row>66</xdr:row>
          <xdr:rowOff>38100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400-00001A2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28575</xdr:colOff>
          <xdr:row>67</xdr:row>
          <xdr:rowOff>142875</xdr:rowOff>
        </xdr:from>
        <xdr:to>
          <xdr:col>10</xdr:col>
          <xdr:colOff>333375</xdr:colOff>
          <xdr:row>69</xdr:row>
          <xdr:rowOff>47625</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400-00001B2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28575</xdr:colOff>
          <xdr:row>25</xdr:row>
          <xdr:rowOff>152400</xdr:rowOff>
        </xdr:from>
        <xdr:to>
          <xdr:col>10</xdr:col>
          <xdr:colOff>333375</xdr:colOff>
          <xdr:row>27</xdr:row>
          <xdr:rowOff>57150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400-0000222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19050</xdr:colOff>
          <xdr:row>46</xdr:row>
          <xdr:rowOff>133350</xdr:rowOff>
        </xdr:from>
        <xdr:to>
          <xdr:col>10</xdr:col>
          <xdr:colOff>323850</xdr:colOff>
          <xdr:row>48</xdr:row>
          <xdr:rowOff>28575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400-0000232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rective/Fiscal%202015/Agency%20Directive/Ready%20for%20Review/Att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nterprise%20Funds\Enterprisefunds.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 AGENCY TABLE"/>
      <sheetName val="Detail"/>
      <sheetName val="Cash Equiv. &amp; Inv. Not w Tr"/>
      <sheetName val="Foreign Currency Inv"/>
      <sheetName val="Recordation"/>
      <sheetName val="Certification "/>
      <sheetName val="Revision Control Log"/>
    </sheetNames>
    <sheetDataSet>
      <sheetData sheetId="0"/>
      <sheetData sheetId="1">
        <row r="5">
          <cell r="B5">
            <v>0</v>
          </cell>
        </row>
      </sheetData>
      <sheetData sheetId="2">
        <row r="425">
          <cell r="F425" t="str">
            <v>Moody's</v>
          </cell>
          <cell r="G425" t="str">
            <v>NR</v>
          </cell>
          <cell r="H425" t="str">
            <v>Unrated</v>
          </cell>
          <cell r="I425" t="str">
            <v>Unrated</v>
          </cell>
          <cell r="J425" t="str">
            <v>N/A</v>
          </cell>
        </row>
        <row r="426">
          <cell r="F426" t="str">
            <v>Standard &amp; Poor's</v>
          </cell>
          <cell r="G426" t="str">
            <v>A</v>
          </cell>
          <cell r="H426" t="str">
            <v>A</v>
          </cell>
          <cell r="I426" t="str">
            <v>AAA</v>
          </cell>
        </row>
        <row r="427">
          <cell r="F427" t="str">
            <v>Fitch</v>
          </cell>
          <cell r="G427" t="str">
            <v>A1</v>
          </cell>
          <cell r="H427" t="str">
            <v>A-</v>
          </cell>
          <cell r="I427" t="str">
            <v>AA</v>
          </cell>
        </row>
        <row r="428">
          <cell r="F428" t="str">
            <v>N/A</v>
          </cell>
          <cell r="G428" t="str">
            <v>A2</v>
          </cell>
          <cell r="H428" t="str">
            <v>A+</v>
          </cell>
          <cell r="I428" t="str">
            <v>AA-</v>
          </cell>
        </row>
        <row r="429">
          <cell r="G429" t="str">
            <v>A3</v>
          </cell>
          <cell r="H429" t="str">
            <v>A-1</v>
          </cell>
          <cell r="I429" t="str">
            <v>AA+</v>
          </cell>
        </row>
        <row r="430">
          <cell r="G430" t="str">
            <v>Aa</v>
          </cell>
          <cell r="H430" t="str">
            <v>A-1+</v>
          </cell>
          <cell r="I430" t="str">
            <v>A</v>
          </cell>
        </row>
        <row r="431">
          <cell r="G431" t="str">
            <v>Aa1</v>
          </cell>
          <cell r="H431" t="str">
            <v>A-2</v>
          </cell>
          <cell r="I431" t="str">
            <v>A-</v>
          </cell>
        </row>
        <row r="432">
          <cell r="G432" t="str">
            <v>Aa2</v>
          </cell>
          <cell r="H432" t="str">
            <v>A-3</v>
          </cell>
          <cell r="I432" t="str">
            <v>A+</v>
          </cell>
        </row>
        <row r="433">
          <cell r="G433" t="str">
            <v>Aa3</v>
          </cell>
          <cell r="H433" t="str">
            <v>AA</v>
          </cell>
          <cell r="I433" t="str">
            <v>BBB</v>
          </cell>
        </row>
        <row r="434">
          <cell r="G434" t="str">
            <v>Aaa</v>
          </cell>
          <cell r="H434" t="str">
            <v>AA-</v>
          </cell>
          <cell r="I434" t="str">
            <v>BBB-</v>
          </cell>
        </row>
        <row r="435">
          <cell r="G435" t="str">
            <v>Aaa1</v>
          </cell>
          <cell r="H435" t="str">
            <v>AA+</v>
          </cell>
          <cell r="I435" t="str">
            <v>BBB+</v>
          </cell>
        </row>
        <row r="436">
          <cell r="G436" t="str">
            <v>Aaa2</v>
          </cell>
          <cell r="H436" t="str">
            <v>AAA</v>
          </cell>
          <cell r="I436" t="str">
            <v>BB</v>
          </cell>
        </row>
        <row r="437">
          <cell r="G437" t="str">
            <v>Aaa3</v>
          </cell>
          <cell r="H437" t="str">
            <v>B</v>
          </cell>
          <cell r="I437" t="str">
            <v>BB-</v>
          </cell>
        </row>
        <row r="438">
          <cell r="G438" t="str">
            <v>B</v>
          </cell>
          <cell r="H438" t="str">
            <v>B-</v>
          </cell>
          <cell r="I438" t="str">
            <v>BB+</v>
          </cell>
        </row>
        <row r="439">
          <cell r="G439" t="str">
            <v>B1</v>
          </cell>
          <cell r="H439" t="str">
            <v>B+</v>
          </cell>
          <cell r="I439" t="str">
            <v>B</v>
          </cell>
        </row>
        <row r="440">
          <cell r="G440" t="str">
            <v>B2</v>
          </cell>
          <cell r="H440" t="str">
            <v>B-1</v>
          </cell>
          <cell r="I440" t="str">
            <v>B-</v>
          </cell>
        </row>
        <row r="441">
          <cell r="G441" t="str">
            <v>B3</v>
          </cell>
          <cell r="H441" t="str">
            <v>B-2</v>
          </cell>
          <cell r="I441" t="str">
            <v>B+</v>
          </cell>
        </row>
        <row r="442">
          <cell r="G442" t="str">
            <v>Ba</v>
          </cell>
          <cell r="H442" t="str">
            <v>B-3</v>
          </cell>
          <cell r="I442" t="str">
            <v>CCC</v>
          </cell>
        </row>
        <row r="443">
          <cell r="G443" t="str">
            <v>Ba1</v>
          </cell>
          <cell r="H443" t="str">
            <v>BB</v>
          </cell>
          <cell r="I443" t="str">
            <v>CCC-</v>
          </cell>
        </row>
        <row r="444">
          <cell r="G444" t="str">
            <v>Ba2</v>
          </cell>
          <cell r="H444" t="str">
            <v>BB-</v>
          </cell>
          <cell r="I444" t="str">
            <v>CCC+</v>
          </cell>
        </row>
        <row r="445">
          <cell r="G445" t="str">
            <v>Ba3</v>
          </cell>
          <cell r="H445" t="str">
            <v>BB+</v>
          </cell>
          <cell r="I445" t="str">
            <v>CC</v>
          </cell>
        </row>
        <row r="446">
          <cell r="G446" t="str">
            <v>Baa</v>
          </cell>
          <cell r="H446" t="str">
            <v>BBB</v>
          </cell>
          <cell r="I446" t="str">
            <v>C</v>
          </cell>
        </row>
        <row r="447">
          <cell r="G447" t="str">
            <v>Baa1</v>
          </cell>
          <cell r="H447" t="str">
            <v>BBB-</v>
          </cell>
          <cell r="I447" t="str">
            <v>RD</v>
          </cell>
        </row>
        <row r="448">
          <cell r="G448" t="str">
            <v>Baa2</v>
          </cell>
          <cell r="H448" t="str">
            <v>BBB+</v>
          </cell>
          <cell r="I448" t="str">
            <v>D</v>
          </cell>
        </row>
        <row r="449">
          <cell r="G449" t="str">
            <v>Baa3</v>
          </cell>
          <cell r="H449" t="str">
            <v>C</v>
          </cell>
          <cell r="I449" t="str">
            <v>F1</v>
          </cell>
        </row>
        <row r="450">
          <cell r="G450" t="str">
            <v>C</v>
          </cell>
          <cell r="H450" t="str">
            <v>C-</v>
          </cell>
          <cell r="I450" t="str">
            <v>F1-</v>
          </cell>
        </row>
        <row r="451">
          <cell r="G451" t="str">
            <v>C1</v>
          </cell>
          <cell r="H451" t="str">
            <v>C+</v>
          </cell>
          <cell r="I451" t="str">
            <v>F1+</v>
          </cell>
        </row>
        <row r="452">
          <cell r="G452" t="str">
            <v>C2</v>
          </cell>
          <cell r="H452" t="str">
            <v>CC</v>
          </cell>
          <cell r="I452" t="str">
            <v>F2</v>
          </cell>
        </row>
        <row r="453">
          <cell r="G453" t="str">
            <v>C3</v>
          </cell>
          <cell r="H453" t="str">
            <v>CC-</v>
          </cell>
          <cell r="I453" t="str">
            <v>F3</v>
          </cell>
        </row>
        <row r="454">
          <cell r="G454" t="str">
            <v>Ca</v>
          </cell>
          <cell r="H454" t="str">
            <v>CC+</v>
          </cell>
        </row>
        <row r="455">
          <cell r="G455" t="str">
            <v>Ca1</v>
          </cell>
          <cell r="H455" t="str">
            <v>CCC</v>
          </cell>
        </row>
        <row r="456">
          <cell r="G456" t="str">
            <v>Ca2</v>
          </cell>
          <cell r="H456" t="str">
            <v>CCC-</v>
          </cell>
        </row>
        <row r="457">
          <cell r="G457" t="str">
            <v>Ca3</v>
          </cell>
          <cell r="H457" t="str">
            <v>CCC+</v>
          </cell>
        </row>
        <row r="458">
          <cell r="G458" t="str">
            <v>Caa</v>
          </cell>
          <cell r="H458" t="str">
            <v>D</v>
          </cell>
        </row>
        <row r="459">
          <cell r="G459" t="str">
            <v>Caa1</v>
          </cell>
          <cell r="H459" t="str">
            <v>SP-1</v>
          </cell>
        </row>
        <row r="460">
          <cell r="G460" t="str">
            <v>Caa2</v>
          </cell>
          <cell r="H460" t="str">
            <v>SP-1+</v>
          </cell>
        </row>
        <row r="461">
          <cell r="G461" t="str">
            <v>Caa3</v>
          </cell>
          <cell r="H461" t="str">
            <v>SP-2</v>
          </cell>
        </row>
        <row r="462">
          <cell r="G462" t="str">
            <v>P-1</v>
          </cell>
          <cell r="H462" t="str">
            <v>SP-3</v>
          </cell>
        </row>
        <row r="463">
          <cell r="G463" t="str">
            <v>P-2</v>
          </cell>
        </row>
        <row r="464">
          <cell r="G464" t="str">
            <v>P-3</v>
          </cell>
        </row>
        <row r="465">
          <cell r="G465" t="str">
            <v>NP</v>
          </cell>
        </row>
        <row r="466">
          <cell r="G466" t="str">
            <v>MIG1</v>
          </cell>
        </row>
        <row r="467">
          <cell r="G467" t="str">
            <v>MIG2</v>
          </cell>
        </row>
        <row r="468">
          <cell r="G468" t="str">
            <v>MIG3</v>
          </cell>
        </row>
        <row r="469">
          <cell r="G469" t="str">
            <v>VMIG1</v>
          </cell>
        </row>
        <row r="470">
          <cell r="G470" t="str">
            <v>VMIG2</v>
          </cell>
        </row>
        <row r="471">
          <cell r="G471" t="str">
            <v>VMIG3</v>
          </cell>
        </row>
        <row r="472">
          <cell r="G472" t="str">
            <v>SG</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o Do"/>
      <sheetName val="Transfers"/>
      <sheetName val="CAFR - Ent Balance Sheet"/>
      <sheetName val="CAFR - Ent Inc Statement"/>
      <sheetName val="CAFR - Ent Cash Flow page 1"/>
      <sheetName val="CAFR - Ent Cash Flow page 2"/>
      <sheetName val="B.S. Flux"/>
      <sheetName val=" Inc St.Flux"/>
      <sheetName val="Cash Flow FN"/>
      <sheetName val="Other Expenses FN"/>
      <sheetName val="Other Exp Nonoperating FN"/>
      <sheetName val="Transfer Analysi"/>
      <sheetName val="Lottery"/>
      <sheetName val="Lottery AJEs"/>
      <sheetName val="Lottery's FS"/>
      <sheetName val="Lottery Notes"/>
      <sheetName val="ABC"/>
      <sheetName val="ABC Cash Flow AJE"/>
      <sheetName val="Reclass ABC Transfers"/>
      <sheetName val="ABC Transfer Detail"/>
      <sheetName val="ABC Notes"/>
      <sheetName val="ABC AJEs"/>
      <sheetName val="ABC AJEs  sorted"/>
      <sheetName val="Risk Management"/>
      <sheetName val="Risk Management Notes"/>
      <sheetName val="Risk Mgt AJEs"/>
      <sheetName val="Local Choice"/>
      <sheetName val="Local Choice BFB"/>
      <sheetName val="Local Choice AJEs &amp; RJEs"/>
      <sheetName val="Local Choice Notes"/>
      <sheetName val="Visually Handicapped"/>
      <sheetName val="Visually Hand AJEs"/>
      <sheetName val="Consolidated Labs"/>
      <sheetName val="Consolidated Labs AJEs"/>
      <sheetName val="Consolidated Lab Notes"/>
      <sheetName val="VPEP"/>
      <sheetName val="VPEP AJEs"/>
      <sheetName val="DEQ"/>
      <sheetName val="DEQ AJEs"/>
      <sheetName val="DEQ Indirect Costs"/>
      <sheetName val="PPA"/>
      <sheetName val="PPAs AJEs"/>
      <sheetName val="E911"/>
      <sheetName val="E911 Notes"/>
      <sheetName val="E911 AJEs"/>
      <sheetName val="Other-Note"/>
      <sheetName val="Other-BS"/>
      <sheetName val="Other-IS"/>
      <sheetName val="Other-Cash Flow p.1"/>
      <sheetName val="Other-Cash Flow p.2"/>
      <sheetName val="Historic Preservation"/>
      <sheetName val="Historic Pres Notes"/>
      <sheetName val="Museum Fine Arts"/>
      <sheetName val="Va. Museum AJEs"/>
      <sheetName val="Va. Museum AJEs sorted"/>
      <sheetName val="Science Museum"/>
      <sheetName val="Science Museum Notes"/>
      <sheetName val="Science Museum AJEs"/>
      <sheetName val="Leg. Services"/>
      <sheetName val="VSDB &amp; eVA"/>
      <sheetName val="State Parks "/>
      <sheetName val="Hist Pres AJEs"/>
      <sheetName val="e-VA"/>
      <sheetName val="Blended-BS"/>
      <sheetName val="Blended-IS "/>
      <sheetName val="Blended-Cash Flow p.1 "/>
      <sheetName val="Blended-Cash Flow p.2 "/>
      <sheetName val="Inventory Fnt"/>
      <sheetName val="Accts Rec Fnt"/>
      <sheetName val="Fixed Asset Fnt"/>
      <sheetName val="Prizes Payable Fnt"/>
      <sheetName val="Cont Cap Fnt"/>
      <sheetName val="Ent Flux - Balance Sheet"/>
      <sheetName val="Ent Flux - Income Statement"/>
      <sheetName val="GFOA comment-GASBS 31"/>
      <sheetName val="Segment Fnt-don't use"/>
      <sheetName val="CAFR - Ent Cash Flow page 3"/>
      <sheetName val="ABC Recon BFB"/>
      <sheetName val="State Parks &amp;VSD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J177"/>
  <sheetViews>
    <sheetView showGridLines="0" tabSelected="1" zoomScale="90" zoomScaleNormal="90" zoomScaleSheetLayoutView="90" workbookViewId="0"/>
  </sheetViews>
  <sheetFormatPr defaultColWidth="8.85546875" defaultRowHeight="12.75"/>
  <cols>
    <col min="1" max="1" width="15.7109375" style="3" customWidth="1"/>
    <col min="2" max="2" width="20.7109375" style="3" customWidth="1"/>
    <col min="3" max="3" width="18.7109375" style="7" customWidth="1"/>
    <col min="4" max="4" width="18.7109375" style="5" customWidth="1"/>
    <col min="5" max="7" width="30.7109375" style="3" customWidth="1"/>
    <col min="8" max="8" width="25.140625" style="3" customWidth="1"/>
    <col min="9" max="9" width="24.7109375" style="3" customWidth="1"/>
    <col min="10" max="10" width="8" style="3" customWidth="1"/>
    <col min="11" max="16384" width="8.85546875" style="3"/>
  </cols>
  <sheetData>
    <row r="1" spans="1:9">
      <c r="A1" s="14"/>
      <c r="B1" s="7"/>
      <c r="C1" s="5"/>
      <c r="D1" s="3"/>
    </row>
    <row r="2" spans="1:9">
      <c r="B2" s="7"/>
      <c r="C2" s="5"/>
      <c r="D2" s="3"/>
    </row>
    <row r="3" spans="1:9">
      <c r="A3" s="230" t="s">
        <v>194</v>
      </c>
      <c r="B3" s="231"/>
      <c r="C3" s="252"/>
      <c r="D3" s="253"/>
      <c r="E3" s="254"/>
    </row>
    <row r="4" spans="1:9" ht="25.5" customHeight="1">
      <c r="A4" s="230" t="s">
        <v>68</v>
      </c>
      <c r="B4" s="231"/>
      <c r="C4" s="256" t="str">
        <f>IF(ISNA(VLOOKUP($C$3,'Lookup - HEI #-acronym'!$A$1:$C$29,2,FALSE)),"",(VLOOKUP($C$3,'Lookup - HEI #-acronym'!$A$1:$C$29,2,FALSE)))</f>
        <v/>
      </c>
      <c r="D4" s="257"/>
      <c r="E4" s="258"/>
      <c r="F4" s="5"/>
      <c r="G4" s="5"/>
      <c r="H4" s="5"/>
    </row>
    <row r="5" spans="1:9" ht="11.25" customHeight="1">
      <c r="A5" s="230" t="s">
        <v>69</v>
      </c>
      <c r="B5" s="231"/>
      <c r="C5" s="252"/>
      <c r="D5" s="253"/>
      <c r="E5" s="254"/>
      <c r="F5" s="5"/>
      <c r="G5" s="5"/>
      <c r="H5" s="5"/>
    </row>
    <row r="6" spans="1:9" ht="11.25" customHeight="1">
      <c r="A6" s="230" t="s">
        <v>70</v>
      </c>
      <c r="B6" s="231"/>
      <c r="C6" s="259"/>
      <c r="D6" s="260"/>
      <c r="E6" s="261"/>
      <c r="F6" s="5"/>
      <c r="G6" s="5"/>
      <c r="H6" s="5"/>
    </row>
    <row r="7" spans="1:9" ht="11.25" customHeight="1">
      <c r="A7" s="230" t="s">
        <v>71</v>
      </c>
      <c r="B7" s="231"/>
      <c r="C7" s="262"/>
      <c r="D7" s="263"/>
      <c r="E7" s="264"/>
      <c r="F7" s="5"/>
      <c r="G7" s="5"/>
      <c r="H7" s="5"/>
    </row>
    <row r="8" spans="1:9">
      <c r="A8" s="232" t="s">
        <v>72</v>
      </c>
      <c r="B8" s="233"/>
      <c r="C8" s="265"/>
      <c r="D8" s="266"/>
      <c r="E8" s="267"/>
      <c r="F8" s="5"/>
      <c r="G8" s="8"/>
      <c r="H8" s="8"/>
    </row>
    <row r="9" spans="1:9">
      <c r="A9" s="9"/>
      <c r="B9" s="8"/>
      <c r="C9" s="5"/>
      <c r="E9" s="5"/>
      <c r="F9" s="8"/>
      <c r="G9" s="8"/>
    </row>
    <row r="10" spans="1:9">
      <c r="A10" s="2"/>
      <c r="H10" s="20"/>
    </row>
    <row r="11" spans="1:9">
      <c r="A11" s="2" t="s">
        <v>55</v>
      </c>
      <c r="B11" s="3" t="s">
        <v>77</v>
      </c>
    </row>
    <row r="12" spans="1:9">
      <c r="A12" s="2"/>
      <c r="B12" s="3" t="s">
        <v>57</v>
      </c>
      <c r="H12" s="10"/>
    </row>
    <row r="13" spans="1:9" ht="15">
      <c r="A13" s="2"/>
      <c r="B13" s="3" t="s">
        <v>335</v>
      </c>
      <c r="H13" s="10"/>
      <c r="I13" s="214" t="str">
        <f>IF(AND(H12&gt;0,H13=""),"Answer Required","")</f>
        <v/>
      </c>
    </row>
    <row r="14" spans="1:9">
      <c r="A14" s="2"/>
      <c r="B14" s="3" t="s">
        <v>86</v>
      </c>
      <c r="G14" s="49"/>
      <c r="H14" s="98"/>
    </row>
    <row r="15" spans="1:9">
      <c r="A15" s="2"/>
      <c r="G15" s="49"/>
      <c r="H15" s="51"/>
    </row>
    <row r="16" spans="1:9">
      <c r="A16" s="2" t="s">
        <v>98</v>
      </c>
      <c r="B16" s="3" t="s">
        <v>97</v>
      </c>
      <c r="G16" s="49"/>
      <c r="H16" s="53"/>
    </row>
    <row r="17" spans="1:9">
      <c r="A17" s="2"/>
      <c r="B17" s="3" t="s">
        <v>150</v>
      </c>
      <c r="G17" s="49"/>
      <c r="H17" s="53"/>
    </row>
    <row r="18" spans="1:9">
      <c r="A18" s="2"/>
      <c r="B18" s="97" t="s">
        <v>151</v>
      </c>
      <c r="G18" s="49"/>
      <c r="H18" s="126"/>
    </row>
    <row r="19" spans="1:9">
      <c r="A19" s="2"/>
      <c r="B19" s="97" t="s">
        <v>152</v>
      </c>
      <c r="G19" s="49"/>
      <c r="H19" s="126"/>
    </row>
    <row r="20" spans="1:9">
      <c r="A20" s="2"/>
      <c r="B20" s="5" t="s">
        <v>153</v>
      </c>
      <c r="G20" s="49"/>
      <c r="H20" s="127">
        <f>H18+H19</f>
        <v>0</v>
      </c>
    </row>
    <row r="21" spans="1:9">
      <c r="A21" s="2"/>
      <c r="B21" s="3" t="s">
        <v>258</v>
      </c>
      <c r="G21" s="49"/>
      <c r="H21" s="126"/>
    </row>
    <row r="22" spans="1:9">
      <c r="A22" s="2"/>
      <c r="G22" s="49"/>
      <c r="H22" s="53"/>
    </row>
    <row r="23" spans="1:9">
      <c r="A23" s="2" t="s">
        <v>99</v>
      </c>
      <c r="B23" s="3" t="s">
        <v>259</v>
      </c>
      <c r="G23" s="49"/>
      <c r="H23" s="127">
        <f>IFERROR(H13+H21,)</f>
        <v>0</v>
      </c>
    </row>
    <row r="24" spans="1:9">
      <c r="A24" s="2"/>
      <c r="G24" s="49"/>
      <c r="H24" s="51"/>
    </row>
    <row r="25" spans="1:9">
      <c r="A25" s="2"/>
    </row>
    <row r="26" spans="1:9">
      <c r="A26" s="2" t="s">
        <v>56</v>
      </c>
      <c r="B26" s="3" t="s">
        <v>102</v>
      </c>
      <c r="H26" s="6" t="s">
        <v>76</v>
      </c>
    </row>
    <row r="27" spans="1:9" ht="15">
      <c r="A27" s="2"/>
      <c r="B27" s="3" t="s">
        <v>260</v>
      </c>
      <c r="H27" s="10"/>
      <c r="I27" s="214" t="str">
        <f>IF(AND(H23&gt;0,H27=""),"Answer Required","")</f>
        <v/>
      </c>
    </row>
    <row r="28" spans="1:9">
      <c r="A28" s="2"/>
      <c r="E28" s="37"/>
      <c r="F28" s="37"/>
      <c r="G28" s="37"/>
    </row>
    <row r="29" spans="1:9">
      <c r="A29" s="4"/>
      <c r="B29" s="35" t="s">
        <v>357</v>
      </c>
      <c r="C29" s="57"/>
      <c r="D29" s="57"/>
      <c r="E29" s="37"/>
      <c r="F29" s="37"/>
      <c r="G29" s="37"/>
      <c r="H29" s="10"/>
    </row>
    <row r="30" spans="1:9">
      <c r="A30" s="2"/>
    </row>
    <row r="31" spans="1:9">
      <c r="A31" s="2"/>
      <c r="B31" s="3" t="s">
        <v>385</v>
      </c>
      <c r="C31" s="3"/>
      <c r="D31" s="3"/>
      <c r="F31" s="6"/>
    </row>
    <row r="32" spans="1:9" hidden="1">
      <c r="A32" s="2"/>
      <c r="C32" s="3"/>
      <c r="D32" s="3"/>
      <c r="F32" s="6"/>
    </row>
    <row r="33" spans="1:8">
      <c r="A33" s="2"/>
      <c r="B33" s="3" t="s">
        <v>64</v>
      </c>
      <c r="C33" s="3"/>
      <c r="D33" s="3"/>
      <c r="H33" s="10"/>
    </row>
    <row r="34" spans="1:8">
      <c r="A34" s="2"/>
      <c r="B34" s="3" t="s">
        <v>65</v>
      </c>
      <c r="C34" s="3"/>
      <c r="D34" s="3"/>
      <c r="H34" s="10"/>
    </row>
    <row r="35" spans="1:8">
      <c r="A35" s="2"/>
      <c r="B35" s="3" t="s">
        <v>73</v>
      </c>
      <c r="C35" s="3"/>
      <c r="D35" s="3"/>
      <c r="H35" s="10"/>
    </row>
    <row r="36" spans="1:8">
      <c r="A36" s="2"/>
      <c r="B36" s="3" t="s">
        <v>1</v>
      </c>
      <c r="C36" s="3"/>
      <c r="D36" s="3"/>
    </row>
    <row r="37" spans="1:8">
      <c r="A37" s="2"/>
      <c r="H37" s="11"/>
    </row>
    <row r="38" spans="1:8" ht="13.5" thickBot="1">
      <c r="A38" s="2"/>
      <c r="B38" s="3" t="s">
        <v>261</v>
      </c>
      <c r="H38" s="36">
        <f>IF((H27+H29+H33+H34+H35)=H23,H27+H29+H33+H34+H35,"Error")</f>
        <v>0</v>
      </c>
    </row>
    <row r="39" spans="1:8" ht="13.5" thickTop="1">
      <c r="A39" s="2"/>
      <c r="G39" s="48" t="s">
        <v>96</v>
      </c>
      <c r="H39" s="54">
        <f>SUM(H27+H29+H33+H34+H35)-H23</f>
        <v>0</v>
      </c>
    </row>
    <row r="40" spans="1:8">
      <c r="A40" s="2"/>
      <c r="H40" s="11"/>
    </row>
    <row r="41" spans="1:8">
      <c r="A41" s="2"/>
      <c r="B41" s="3" t="s">
        <v>190</v>
      </c>
      <c r="H41" s="98" t="str">
        <f>IF(H27&gt;250000,"Answer Required","N/A")</f>
        <v>N/A</v>
      </c>
    </row>
    <row r="42" spans="1:8">
      <c r="A42" s="2"/>
    </row>
    <row r="43" spans="1:8">
      <c r="A43" s="2" t="s">
        <v>74</v>
      </c>
      <c r="B43" s="5" t="s">
        <v>339</v>
      </c>
      <c r="D43" s="3"/>
      <c r="F43" s="12"/>
    </row>
    <row r="44" spans="1:8">
      <c r="B44" s="3" t="s">
        <v>340</v>
      </c>
    </row>
    <row r="45" spans="1:8">
      <c r="B45" s="5" t="s">
        <v>191</v>
      </c>
      <c r="D45" s="3"/>
      <c r="F45" s="12"/>
    </row>
    <row r="46" spans="1:8">
      <c r="B46" s="5" t="s">
        <v>193</v>
      </c>
      <c r="D46" s="3"/>
      <c r="F46" s="12"/>
      <c r="G46" s="15"/>
    </row>
    <row r="47" spans="1:8">
      <c r="B47" s="2"/>
      <c r="D47" s="3"/>
      <c r="F47" s="12"/>
      <c r="G47" s="18" t="str">
        <f>IF(G46=SUM('Cash Equiv. &amp; Inv. Not w Tr'!Y:Y),"Agrees","Error")</f>
        <v>Agrees</v>
      </c>
    </row>
    <row r="48" spans="1:8">
      <c r="B48" s="2"/>
      <c r="D48" s="3"/>
      <c r="F48" s="12"/>
      <c r="G48" s="48" t="s">
        <v>96</v>
      </c>
      <c r="H48" s="54">
        <f>G46-SUM('Cash Equiv. &amp; Inv. Not w Tr'!Y:Y)</f>
        <v>0</v>
      </c>
    </row>
    <row r="49" spans="1:10">
      <c r="B49" s="2"/>
      <c r="D49" s="3"/>
      <c r="F49" s="12"/>
      <c r="G49" s="6"/>
    </row>
    <row r="50" spans="1:10">
      <c r="A50" s="2"/>
      <c r="B50" s="5" t="s">
        <v>344</v>
      </c>
      <c r="D50" s="3"/>
      <c r="F50" s="12"/>
      <c r="G50" s="6"/>
    </row>
    <row r="51" spans="1:10">
      <c r="A51" s="2"/>
      <c r="B51" s="5" t="s">
        <v>159</v>
      </c>
      <c r="D51" s="3"/>
      <c r="F51" s="12"/>
      <c r="G51" s="100" t="str">
        <f>IF(G46=0,"N/A","Answer Required")</f>
        <v>N/A</v>
      </c>
    </row>
    <row r="52" spans="1:10">
      <c r="A52" s="2"/>
      <c r="B52" s="5" t="s">
        <v>160</v>
      </c>
      <c r="D52" s="3"/>
      <c r="F52" s="12"/>
      <c r="G52" s="6"/>
    </row>
    <row r="53" spans="1:10" ht="60" customHeight="1">
      <c r="B53" s="240" t="str">
        <f>IF(G51="Yes","Answer Required","N/A")</f>
        <v>N/A</v>
      </c>
      <c r="C53" s="241"/>
      <c r="D53" s="241"/>
      <c r="E53" s="241"/>
      <c r="F53" s="242"/>
      <c r="G53" s="6"/>
    </row>
    <row r="54" spans="1:10">
      <c r="B54" s="2"/>
      <c r="D54" s="3"/>
      <c r="F54" s="12"/>
      <c r="G54" s="6"/>
    </row>
    <row r="55" spans="1:10">
      <c r="A55" s="2" t="s">
        <v>66</v>
      </c>
      <c r="B55" s="5" t="s">
        <v>288</v>
      </c>
      <c r="D55" s="3"/>
      <c r="F55" s="12"/>
    </row>
    <row r="56" spans="1:10">
      <c r="A56" s="5"/>
      <c r="B56" s="5" t="s">
        <v>289</v>
      </c>
      <c r="D56" s="3"/>
      <c r="F56" s="12"/>
    </row>
    <row r="57" spans="1:10">
      <c r="A57" s="5"/>
      <c r="B57" s="5" t="s">
        <v>290</v>
      </c>
      <c r="D57" s="3"/>
      <c r="F57" s="12"/>
      <c r="G57" s="15"/>
    </row>
    <row r="58" spans="1:10">
      <c r="A58" s="5"/>
      <c r="B58" s="5" t="s">
        <v>291</v>
      </c>
      <c r="D58" s="3"/>
      <c r="F58" s="12"/>
      <c r="G58" s="18" t="str">
        <f>IF(G57='Foreign Currency Inv'!BS63,"Agrees","Error")</f>
        <v>Agrees</v>
      </c>
    </row>
    <row r="59" spans="1:10">
      <c r="A59" s="5"/>
      <c r="B59" s="5"/>
      <c r="D59" s="3"/>
      <c r="F59" s="12"/>
      <c r="G59" s="48" t="s">
        <v>96</v>
      </c>
      <c r="H59" s="54">
        <f>G57-'Foreign Currency Inv'!BS63</f>
        <v>0</v>
      </c>
    </row>
    <row r="60" spans="1:10">
      <c r="A60" s="5"/>
      <c r="B60" s="2"/>
      <c r="D60" s="3"/>
      <c r="F60" s="12"/>
      <c r="G60" s="6"/>
    </row>
    <row r="61" spans="1:10">
      <c r="A61" s="2" t="s">
        <v>89</v>
      </c>
      <c r="B61" s="5" t="s">
        <v>132</v>
      </c>
      <c r="D61" s="3"/>
      <c r="F61" s="12"/>
      <c r="G61" s="50"/>
      <c r="H61" s="6"/>
      <c r="I61" s="44"/>
      <c r="J61" s="45"/>
    </row>
    <row r="62" spans="1:10">
      <c r="A62" s="5"/>
      <c r="B62" s="5" t="s">
        <v>338</v>
      </c>
      <c r="D62" s="3"/>
      <c r="F62" s="12"/>
      <c r="G62" s="50"/>
      <c r="H62" s="100" t="s">
        <v>156</v>
      </c>
      <c r="I62" s="44"/>
      <c r="J62" s="45"/>
    </row>
    <row r="63" spans="1:10" ht="15.75">
      <c r="A63" s="5"/>
      <c r="B63" s="5" t="s">
        <v>92</v>
      </c>
      <c r="C63" s="46"/>
      <c r="D63" s="47"/>
      <c r="E63" s="47"/>
      <c r="F63" s="12"/>
      <c r="G63" s="50"/>
      <c r="H63" s="9"/>
      <c r="I63" s="44"/>
      <c r="J63" s="45"/>
    </row>
    <row r="64" spans="1:10">
      <c r="A64" s="5"/>
      <c r="B64" s="2"/>
      <c r="D64" s="3"/>
      <c r="F64" s="12"/>
      <c r="G64" s="50"/>
      <c r="H64" s="6"/>
      <c r="I64" s="44"/>
      <c r="J64" s="45"/>
    </row>
    <row r="65" spans="1:10">
      <c r="A65" s="5"/>
      <c r="B65" s="5" t="s">
        <v>154</v>
      </c>
      <c r="D65" s="3"/>
      <c r="F65" s="12"/>
      <c r="G65" s="50"/>
      <c r="H65" s="100" t="s">
        <v>156</v>
      </c>
      <c r="I65" s="44"/>
      <c r="J65" s="45"/>
    </row>
    <row r="66" spans="1:10">
      <c r="A66" s="5"/>
      <c r="B66" s="3" t="s">
        <v>155</v>
      </c>
      <c r="D66" s="3"/>
      <c r="F66" s="12"/>
      <c r="G66" s="50"/>
      <c r="H66" s="98" t="str">
        <f>IF(H65="No","Answer Required","N/A")</f>
        <v>N/A</v>
      </c>
      <c r="I66" s="44"/>
      <c r="J66" s="45"/>
    </row>
    <row r="67" spans="1:10">
      <c r="A67" s="5"/>
      <c r="B67" s="2"/>
      <c r="D67" s="3"/>
      <c r="F67" s="12"/>
      <c r="G67" s="50"/>
      <c r="H67" s="51"/>
      <c r="I67" s="44"/>
      <c r="J67" s="45"/>
    </row>
    <row r="68" spans="1:10">
      <c r="A68" s="5"/>
      <c r="B68" s="5" t="s">
        <v>358</v>
      </c>
      <c r="D68" s="3"/>
      <c r="F68" s="12"/>
      <c r="G68" s="50"/>
      <c r="H68" s="100" t="s">
        <v>156</v>
      </c>
      <c r="I68" s="44"/>
      <c r="J68" s="45"/>
    </row>
    <row r="69" spans="1:10">
      <c r="A69" s="5"/>
      <c r="B69" s="5" t="s">
        <v>87</v>
      </c>
      <c r="D69" s="3"/>
      <c r="F69" s="12"/>
      <c r="G69" s="50"/>
      <c r="H69" s="98" t="str">
        <f>IF(H68="No","Answer Required","N/A")</f>
        <v>N/A</v>
      </c>
      <c r="I69" s="44"/>
      <c r="J69" s="45"/>
    </row>
    <row r="70" spans="1:10">
      <c r="A70" s="5"/>
      <c r="B70" s="2"/>
      <c r="D70" s="3"/>
      <c r="F70" s="12"/>
      <c r="G70" s="50"/>
      <c r="H70" s="6"/>
      <c r="I70" s="44"/>
      <c r="J70" s="45"/>
    </row>
    <row r="71" spans="1:10">
      <c r="A71" s="5"/>
      <c r="B71" s="2"/>
      <c r="D71" s="3"/>
      <c r="F71" s="12"/>
      <c r="G71" s="6"/>
    </row>
    <row r="72" spans="1:10">
      <c r="A72" s="2" t="s">
        <v>67</v>
      </c>
      <c r="B72" s="5" t="s">
        <v>262</v>
      </c>
      <c r="D72" s="3"/>
      <c r="F72" s="12"/>
    </row>
    <row r="73" spans="1:10">
      <c r="A73" s="5" t="s">
        <v>1</v>
      </c>
      <c r="B73" s="5" t="s">
        <v>263</v>
      </c>
      <c r="D73" s="3"/>
      <c r="F73" s="12"/>
      <c r="G73" s="100" t="str">
        <f>IF(G46=0,"N/A","Answer Required")</f>
        <v>N/A</v>
      </c>
    </row>
    <row r="74" spans="1:10">
      <c r="A74" s="5" t="s">
        <v>0</v>
      </c>
      <c r="B74" s="5" t="s">
        <v>386</v>
      </c>
      <c r="D74" s="3"/>
      <c r="F74" s="12"/>
    </row>
    <row r="75" spans="1:10" ht="11.25" customHeight="1">
      <c r="B75" s="5"/>
      <c r="C75" s="5"/>
      <c r="D75" s="3"/>
    </row>
    <row r="76" spans="1:10" ht="35.1" customHeight="1">
      <c r="B76" s="237" t="s">
        <v>145</v>
      </c>
      <c r="C76" s="238"/>
      <c r="D76" s="239"/>
      <c r="E76" s="210" t="s">
        <v>264</v>
      </c>
      <c r="F76" s="90" t="s">
        <v>146</v>
      </c>
      <c r="I76" s="17"/>
    </row>
    <row r="77" spans="1:10">
      <c r="B77" s="240" t="str">
        <f>IF(G73="Yes","Answer Required","")</f>
        <v/>
      </c>
      <c r="C77" s="241"/>
      <c r="D77" s="242"/>
      <c r="E77" s="211" t="str">
        <f t="shared" ref="E77:E86" si="0">IF(B77="","","Answer Required")</f>
        <v/>
      </c>
      <c r="F77" s="95"/>
    </row>
    <row r="78" spans="1:10">
      <c r="B78" s="240"/>
      <c r="C78" s="241"/>
      <c r="D78" s="242"/>
      <c r="E78" s="211" t="str">
        <f t="shared" si="0"/>
        <v/>
      </c>
      <c r="F78" s="95" t="str">
        <f>IF(B78="","","Answer Required")</f>
        <v/>
      </c>
      <c r="G78" s="123"/>
      <c r="H78" s="123"/>
      <c r="I78" s="123"/>
    </row>
    <row r="79" spans="1:10">
      <c r="B79" s="240"/>
      <c r="C79" s="241"/>
      <c r="D79" s="242"/>
      <c r="E79" s="211" t="str">
        <f t="shared" si="0"/>
        <v/>
      </c>
      <c r="F79" s="95" t="str">
        <f t="shared" ref="F79:F86" si="1">IF(B79="","","Answer Required")</f>
        <v/>
      </c>
      <c r="H79" s="123"/>
      <c r="I79" s="123"/>
    </row>
    <row r="80" spans="1:10">
      <c r="B80" s="240"/>
      <c r="C80" s="241"/>
      <c r="D80" s="242"/>
      <c r="E80" s="211" t="str">
        <f t="shared" si="0"/>
        <v/>
      </c>
      <c r="F80" s="95" t="str">
        <f t="shared" si="1"/>
        <v/>
      </c>
      <c r="H80" s="35"/>
      <c r="I80" s="35"/>
    </row>
    <row r="81" spans="1:9">
      <c r="B81" s="240"/>
      <c r="C81" s="241"/>
      <c r="D81" s="242"/>
      <c r="E81" s="211" t="str">
        <f t="shared" si="0"/>
        <v/>
      </c>
      <c r="F81" s="95" t="str">
        <f t="shared" si="1"/>
        <v/>
      </c>
      <c r="H81" s="35"/>
      <c r="I81" s="35"/>
    </row>
    <row r="82" spans="1:9">
      <c r="B82" s="240"/>
      <c r="C82" s="241"/>
      <c r="D82" s="242"/>
      <c r="E82" s="211" t="str">
        <f t="shared" si="0"/>
        <v/>
      </c>
      <c r="F82" s="95" t="str">
        <f t="shared" si="1"/>
        <v/>
      </c>
      <c r="H82" s="35"/>
      <c r="I82" s="35"/>
    </row>
    <row r="83" spans="1:9">
      <c r="B83" s="240"/>
      <c r="C83" s="241"/>
      <c r="D83" s="242"/>
      <c r="E83" s="211" t="str">
        <f t="shared" si="0"/>
        <v/>
      </c>
      <c r="F83" s="95" t="str">
        <f t="shared" si="1"/>
        <v/>
      </c>
      <c r="H83" s="35"/>
      <c r="I83" s="35"/>
    </row>
    <row r="84" spans="1:9">
      <c r="B84" s="240"/>
      <c r="C84" s="241"/>
      <c r="D84" s="242"/>
      <c r="E84" s="211" t="str">
        <f t="shared" si="0"/>
        <v/>
      </c>
      <c r="F84" s="95" t="str">
        <f t="shared" si="1"/>
        <v/>
      </c>
      <c r="H84" s="35"/>
      <c r="I84" s="35"/>
    </row>
    <row r="85" spans="1:9">
      <c r="B85" s="240"/>
      <c r="C85" s="241"/>
      <c r="D85" s="242"/>
      <c r="E85" s="211" t="str">
        <f t="shared" si="0"/>
        <v/>
      </c>
      <c r="F85" s="95" t="str">
        <f t="shared" si="1"/>
        <v/>
      </c>
      <c r="H85" s="35"/>
      <c r="I85" s="35"/>
    </row>
    <row r="86" spans="1:9">
      <c r="B86" s="240"/>
      <c r="C86" s="241"/>
      <c r="D86" s="242"/>
      <c r="E86" s="211" t="str">
        <f t="shared" si="0"/>
        <v/>
      </c>
      <c r="F86" s="95" t="str">
        <f t="shared" si="1"/>
        <v/>
      </c>
      <c r="H86" s="35"/>
      <c r="I86" s="35"/>
    </row>
    <row r="87" spans="1:9" ht="13.5" thickBot="1">
      <c r="B87" s="7"/>
      <c r="C87" s="3"/>
      <c r="D87" s="3"/>
      <c r="E87" s="141" t="s">
        <v>143</v>
      </c>
      <c r="F87" s="30">
        <f>SUM(F77:F86)</f>
        <v>0</v>
      </c>
      <c r="G87" s="11"/>
    </row>
    <row r="88" spans="1:9" ht="13.5" thickTop="1">
      <c r="B88" s="7"/>
      <c r="C88" s="3"/>
      <c r="D88" s="3"/>
      <c r="G88" s="11"/>
    </row>
    <row r="89" spans="1:9">
      <c r="B89" s="7"/>
      <c r="C89" s="3"/>
      <c r="D89" s="3"/>
      <c r="G89" s="11"/>
    </row>
    <row r="90" spans="1:9" hidden="1">
      <c r="A90" s="14"/>
      <c r="B90" s="7"/>
      <c r="C90" s="5"/>
      <c r="D90" s="3"/>
      <c r="G90" s="11"/>
    </row>
    <row r="91" spans="1:9">
      <c r="A91" s="2" t="s">
        <v>75</v>
      </c>
      <c r="B91" s="38" t="s">
        <v>345</v>
      </c>
      <c r="C91" s="5"/>
      <c r="D91" s="3"/>
      <c r="G91" s="11"/>
    </row>
    <row r="92" spans="1:9">
      <c r="B92" s="5" t="s">
        <v>93</v>
      </c>
      <c r="C92" s="5"/>
      <c r="D92" s="3"/>
      <c r="G92" s="11"/>
    </row>
    <row r="93" spans="1:9">
      <c r="B93" s="5" t="s">
        <v>343</v>
      </c>
      <c r="C93" s="5"/>
      <c r="D93" s="3"/>
      <c r="G93" s="11"/>
    </row>
    <row r="94" spans="1:9" ht="80.099999999999994" customHeight="1">
      <c r="B94" s="234"/>
      <c r="C94" s="235"/>
      <c r="D94" s="235"/>
      <c r="E94" s="235"/>
      <c r="F94" s="235"/>
      <c r="G94" s="236"/>
    </row>
    <row r="95" spans="1:9" hidden="1">
      <c r="B95" s="143"/>
      <c r="C95" s="142"/>
      <c r="D95" s="142"/>
      <c r="E95" s="142"/>
      <c r="F95" s="142"/>
      <c r="G95" s="143"/>
    </row>
    <row r="96" spans="1:9" hidden="1">
      <c r="B96" s="142"/>
      <c r="C96" s="142"/>
      <c r="D96" s="142"/>
      <c r="E96" s="142"/>
      <c r="F96" s="142"/>
      <c r="G96" s="142"/>
    </row>
    <row r="97" spans="1:7" hidden="1">
      <c r="B97" s="142"/>
      <c r="C97" s="142"/>
      <c r="D97" s="142"/>
      <c r="E97" s="142"/>
      <c r="F97" s="142"/>
      <c r="G97" s="142"/>
    </row>
    <row r="98" spans="1:7" hidden="1">
      <c r="B98" s="142"/>
      <c r="C98" s="142"/>
      <c r="D98" s="142"/>
      <c r="E98" s="142"/>
      <c r="F98" s="142"/>
      <c r="G98" s="142"/>
    </row>
    <row r="99" spans="1:7" hidden="1">
      <c r="B99" s="142"/>
      <c r="C99" s="142"/>
      <c r="D99" s="142"/>
      <c r="E99" s="142"/>
      <c r="F99" s="142"/>
      <c r="G99" s="142"/>
    </row>
    <row r="100" spans="1:7" hidden="1">
      <c r="B100" s="142"/>
      <c r="C100" s="142"/>
      <c r="D100" s="142"/>
      <c r="E100" s="142"/>
      <c r="F100" s="142"/>
      <c r="G100" s="142"/>
    </row>
    <row r="101" spans="1:7" hidden="1">
      <c r="B101" s="142"/>
      <c r="C101" s="142"/>
      <c r="D101" s="142"/>
      <c r="E101" s="142"/>
      <c r="F101" s="142"/>
      <c r="G101" s="142"/>
    </row>
    <row r="102" spans="1:7">
      <c r="B102" s="212"/>
      <c r="C102" s="212"/>
      <c r="D102" s="212"/>
      <c r="E102" s="212"/>
      <c r="F102" s="212"/>
      <c r="G102" s="212"/>
    </row>
    <row r="103" spans="1:7">
      <c r="A103" s="14"/>
      <c r="B103" s="7"/>
      <c r="C103" s="5"/>
      <c r="D103" s="3"/>
      <c r="G103" s="16"/>
    </row>
    <row r="104" spans="1:7" s="1" customFormat="1" ht="60" customHeight="1">
      <c r="A104" s="55" t="s">
        <v>88</v>
      </c>
      <c r="B104" s="255" t="s">
        <v>346</v>
      </c>
      <c r="C104" s="255"/>
      <c r="D104" s="255"/>
      <c r="E104" s="255"/>
      <c r="F104" s="255"/>
      <c r="G104" s="255"/>
    </row>
    <row r="105" spans="1:7" hidden="1">
      <c r="A105" s="2"/>
      <c r="B105" s="5"/>
      <c r="D105" s="3"/>
      <c r="F105" s="12"/>
    </row>
    <row r="106" spans="1:7" hidden="1">
      <c r="A106" s="2"/>
      <c r="B106" s="5"/>
      <c r="D106" s="3"/>
      <c r="F106" s="12"/>
    </row>
    <row r="107" spans="1:7">
      <c r="A107" s="2"/>
      <c r="B107" s="268"/>
      <c r="C107" s="269"/>
      <c r="D107" s="269"/>
      <c r="E107" s="269"/>
      <c r="F107" s="269"/>
      <c r="G107" s="270"/>
    </row>
    <row r="108" spans="1:7">
      <c r="A108" s="2"/>
      <c r="B108" s="271"/>
      <c r="C108" s="272"/>
      <c r="D108" s="272"/>
      <c r="E108" s="272"/>
      <c r="F108" s="272"/>
      <c r="G108" s="273"/>
    </row>
    <row r="109" spans="1:7">
      <c r="A109" s="2"/>
      <c r="B109" s="271"/>
      <c r="C109" s="272"/>
      <c r="D109" s="272"/>
      <c r="E109" s="272"/>
      <c r="F109" s="272"/>
      <c r="G109" s="273"/>
    </row>
    <row r="110" spans="1:7">
      <c r="A110" s="2"/>
      <c r="B110" s="271"/>
      <c r="C110" s="272"/>
      <c r="D110" s="272"/>
      <c r="E110" s="272"/>
      <c r="F110" s="272"/>
      <c r="G110" s="273"/>
    </row>
    <row r="111" spans="1:7">
      <c r="A111" s="2"/>
      <c r="B111" s="271"/>
      <c r="C111" s="272"/>
      <c r="D111" s="272"/>
      <c r="E111" s="272"/>
      <c r="F111" s="272"/>
      <c r="G111" s="273"/>
    </row>
    <row r="112" spans="1:7">
      <c r="A112" s="2"/>
      <c r="B112" s="274"/>
      <c r="C112" s="275"/>
      <c r="D112" s="275"/>
      <c r="E112" s="275"/>
      <c r="F112" s="275"/>
      <c r="G112" s="276"/>
    </row>
    <row r="113" spans="1:8">
      <c r="A113" s="2"/>
      <c r="B113" s="124"/>
      <c r="C113" s="124"/>
      <c r="D113" s="124"/>
      <c r="E113" s="124"/>
      <c r="F113" s="124"/>
      <c r="G113" s="124"/>
    </row>
    <row r="114" spans="1:8">
      <c r="A114" s="2"/>
      <c r="B114" s="124"/>
      <c r="C114" s="124"/>
      <c r="D114" s="124"/>
      <c r="E114" s="124"/>
      <c r="F114" s="124"/>
      <c r="G114" s="124"/>
    </row>
    <row r="115" spans="1:8" ht="21" customHeight="1">
      <c r="A115" s="55" t="s">
        <v>101</v>
      </c>
      <c r="B115" s="35" t="s">
        <v>347</v>
      </c>
      <c r="C115" s="35"/>
      <c r="D115" s="35"/>
      <c r="E115" s="35"/>
      <c r="F115" s="35"/>
    </row>
    <row r="116" spans="1:8" ht="32.1" customHeight="1">
      <c r="A116" s="55"/>
      <c r="B116" s="255" t="s">
        <v>348</v>
      </c>
      <c r="C116" s="255"/>
      <c r="D116" s="255"/>
      <c r="E116" s="255"/>
      <c r="F116" s="255"/>
      <c r="G116" s="100" t="s">
        <v>156</v>
      </c>
    </row>
    <row r="117" spans="1:8" ht="24" customHeight="1">
      <c r="A117" s="55"/>
      <c r="B117" s="129" t="s">
        <v>349</v>
      </c>
      <c r="C117" s="128"/>
      <c r="D117" s="128"/>
      <c r="E117" s="128"/>
      <c r="F117" s="128"/>
    </row>
    <row r="118" spans="1:8" ht="58.5" customHeight="1">
      <c r="A118" s="90" t="s">
        <v>135</v>
      </c>
      <c r="B118" s="237" t="s">
        <v>136</v>
      </c>
      <c r="C118" s="238"/>
      <c r="D118" s="238"/>
      <c r="E118" s="238"/>
      <c r="F118" s="239"/>
      <c r="G118" s="90" t="s">
        <v>137</v>
      </c>
    </row>
    <row r="119" spans="1:8" ht="111" customHeight="1">
      <c r="A119" s="91" t="s">
        <v>138</v>
      </c>
      <c r="B119" s="243" t="str">
        <f>IF(G119=0,"N/A","Answer Required")</f>
        <v>N/A</v>
      </c>
      <c r="C119" s="244"/>
      <c r="D119" s="244"/>
      <c r="E119" s="244"/>
      <c r="F119" s="245"/>
      <c r="G119" s="94">
        <f>SUM('Cash Equiv. &amp; Inv. Not w Tr'!AB:AB)</f>
        <v>0</v>
      </c>
      <c r="H119" s="49"/>
    </row>
    <row r="120" spans="1:8" ht="111" customHeight="1">
      <c r="A120" s="91" t="s">
        <v>139</v>
      </c>
      <c r="B120" s="243" t="str">
        <f>IF(G120=0,"N/A","Answer Required")</f>
        <v>N/A</v>
      </c>
      <c r="C120" s="244"/>
      <c r="D120" s="244"/>
      <c r="E120" s="244"/>
      <c r="F120" s="245"/>
      <c r="G120" s="94">
        <f>SUM('Cash Equiv. &amp; Inv. Not w Tr'!AC:AC)</f>
        <v>0</v>
      </c>
      <c r="H120" s="49"/>
    </row>
    <row r="121" spans="1:8" ht="111" customHeight="1">
      <c r="A121" s="91" t="s">
        <v>140</v>
      </c>
      <c r="B121" s="243" t="str">
        <f>IF(G121=0,"N/A","Answer Required")</f>
        <v>N/A</v>
      </c>
      <c r="C121" s="244"/>
      <c r="D121" s="244"/>
      <c r="E121" s="244"/>
      <c r="F121" s="245"/>
      <c r="G121" s="94">
        <f>SUM('Cash Equiv. &amp; Inv. Not w Tr'!AD:AD)</f>
        <v>0</v>
      </c>
      <c r="H121" s="49"/>
    </row>
    <row r="122" spans="1:8" ht="13.5" thickBot="1">
      <c r="A122" s="55"/>
      <c r="B122" s="57"/>
      <c r="C122" s="57"/>
      <c r="D122" s="57"/>
      <c r="E122" s="57"/>
      <c r="F122" s="55" t="s">
        <v>192</v>
      </c>
      <c r="G122" s="99">
        <f>+SUM(G119:G121)</f>
        <v>0</v>
      </c>
    </row>
    <row r="123" spans="1:8" ht="13.5" thickTop="1">
      <c r="A123" s="2"/>
      <c r="B123" s="2"/>
      <c r="D123" s="3"/>
      <c r="F123" s="12"/>
    </row>
    <row r="124" spans="1:8">
      <c r="A124" s="2"/>
      <c r="B124" s="2"/>
      <c r="D124" s="3"/>
      <c r="F124" s="12"/>
    </row>
    <row r="125" spans="1:8" ht="14.1" customHeight="1">
      <c r="A125" s="2"/>
      <c r="B125" s="5" t="s">
        <v>387</v>
      </c>
      <c r="C125" s="101"/>
      <c r="D125" s="101"/>
      <c r="E125" s="101"/>
      <c r="F125" s="101"/>
    </row>
    <row r="126" spans="1:8">
      <c r="A126" s="2"/>
      <c r="B126" s="5" t="s">
        <v>265</v>
      </c>
      <c r="D126" s="3"/>
      <c r="F126" s="12"/>
    </row>
    <row r="127" spans="1:8">
      <c r="A127" s="2"/>
      <c r="B127" s="5" t="s">
        <v>350</v>
      </c>
      <c r="D127" s="3"/>
      <c r="F127" s="12"/>
      <c r="G127" s="100" t="str">
        <f>IF(G116="Yes","Answer Required","N/A")</f>
        <v>N/A</v>
      </c>
    </row>
    <row r="128" spans="1:8">
      <c r="A128" s="2"/>
      <c r="B128" s="5" t="s">
        <v>266</v>
      </c>
      <c r="D128" s="3"/>
      <c r="F128" s="12"/>
    </row>
    <row r="129" spans="1:8" ht="80.099999999999994" customHeight="1">
      <c r="A129" s="2"/>
      <c r="B129" s="240" t="str">
        <f>IF(G127="Yes","Answer Required","N/A")</f>
        <v>N/A</v>
      </c>
      <c r="C129" s="241"/>
      <c r="D129" s="241"/>
      <c r="E129" s="241"/>
      <c r="F129" s="242"/>
    </row>
    <row r="130" spans="1:8">
      <c r="A130" s="2"/>
      <c r="B130" s="2"/>
      <c r="D130" s="3"/>
      <c r="F130" s="12"/>
    </row>
    <row r="131" spans="1:8" ht="45" customHeight="1">
      <c r="A131" s="2"/>
      <c r="B131" s="246" t="s">
        <v>388</v>
      </c>
      <c r="C131" s="246"/>
      <c r="D131" s="246"/>
      <c r="E131" s="246"/>
      <c r="F131" s="247"/>
      <c r="G131" s="100" t="s">
        <v>156</v>
      </c>
    </row>
    <row r="132" spans="1:8" ht="11.25" customHeight="1">
      <c r="A132" s="2"/>
      <c r="B132" s="57"/>
      <c r="C132" s="57"/>
      <c r="D132" s="57"/>
      <c r="E132" s="57"/>
      <c r="F132" s="57"/>
    </row>
    <row r="133" spans="1:8" ht="64.5" customHeight="1">
      <c r="A133" s="55"/>
      <c r="B133" s="251" t="s">
        <v>351</v>
      </c>
      <c r="C133" s="251"/>
      <c r="D133" s="251"/>
      <c r="E133" s="251"/>
      <c r="F133" s="251"/>
      <c r="G133" s="90" t="s">
        <v>137</v>
      </c>
      <c r="H133" s="49"/>
    </row>
    <row r="134" spans="1:8" ht="80.25" customHeight="1">
      <c r="A134" s="55"/>
      <c r="B134" s="248" t="str">
        <f>IF(G134=0,"N/A","Answer Required")</f>
        <v>N/A</v>
      </c>
      <c r="C134" s="249"/>
      <c r="D134" s="249"/>
      <c r="E134" s="249"/>
      <c r="F134" s="250"/>
      <c r="G134" s="94">
        <f>SUM('Cash Equiv. &amp; Inv. Not w Tr'!AE:AE)</f>
        <v>0</v>
      </c>
      <c r="H134" s="49"/>
    </row>
    <row r="135" spans="1:8" ht="13.5" customHeight="1">
      <c r="A135" s="55"/>
      <c r="B135" s="125"/>
      <c r="C135" s="125"/>
      <c r="D135" s="125"/>
      <c r="E135" s="125"/>
      <c r="F135" s="125"/>
      <c r="G135" s="96"/>
      <c r="H135" s="49"/>
    </row>
    <row r="136" spans="1:8" ht="14.1" customHeight="1">
      <c r="A136" s="55"/>
      <c r="B136" s="3" t="s">
        <v>267</v>
      </c>
      <c r="C136" s="35"/>
      <c r="D136" s="35"/>
      <c r="E136" s="35"/>
      <c r="F136" s="35"/>
    </row>
    <row r="137" spans="1:8" ht="12.75" customHeight="1">
      <c r="A137" s="55"/>
      <c r="B137" s="5" t="s">
        <v>268</v>
      </c>
      <c r="C137" s="57"/>
      <c r="D137" s="57"/>
      <c r="E137" s="57"/>
      <c r="F137" s="57"/>
      <c r="G137" s="100" t="str">
        <f>IF(OR($G$116="Yes",$G$131="Yes"),"Answer Required","N/A")</f>
        <v>N/A</v>
      </c>
    </row>
    <row r="138" spans="1:8" ht="12.75" customHeight="1">
      <c r="A138" s="55"/>
      <c r="B138" s="130" t="s">
        <v>269</v>
      </c>
      <c r="C138" s="105"/>
      <c r="D138" s="105"/>
      <c r="E138" s="105"/>
      <c r="F138" s="105"/>
    </row>
    <row r="139" spans="1:8" ht="80.099999999999994" customHeight="1">
      <c r="A139" s="55"/>
      <c r="B139" s="240" t="str">
        <f>IF(G137="No","Answer Required","N/A")</f>
        <v>N/A</v>
      </c>
      <c r="C139" s="241"/>
      <c r="D139" s="241"/>
      <c r="E139" s="241"/>
      <c r="F139" s="242"/>
    </row>
    <row r="140" spans="1:8">
      <c r="A140" s="2"/>
      <c r="B140" s="2"/>
      <c r="D140" s="3"/>
      <c r="F140" s="12"/>
    </row>
    <row r="141" spans="1:8">
      <c r="A141" s="2"/>
      <c r="B141" s="2"/>
      <c r="D141" s="3"/>
      <c r="F141" s="12"/>
    </row>
    <row r="142" spans="1:8">
      <c r="A142" s="2"/>
      <c r="B142" s="2"/>
      <c r="D142" s="3"/>
      <c r="F142" s="12"/>
    </row>
    <row r="143" spans="1:8">
      <c r="A143" s="2"/>
      <c r="B143" s="2"/>
      <c r="D143" s="3"/>
      <c r="F143" s="12"/>
    </row>
    <row r="144" spans="1:8">
      <c r="A144" s="2"/>
      <c r="B144" s="2"/>
      <c r="D144" s="3"/>
      <c r="F144" s="12"/>
    </row>
    <row r="145" spans="1:6">
      <c r="A145" s="2"/>
      <c r="B145" s="2"/>
      <c r="D145" s="3"/>
      <c r="F145" s="12"/>
    </row>
    <row r="146" spans="1:6">
      <c r="A146" s="2"/>
      <c r="B146" s="2"/>
      <c r="D146" s="3"/>
      <c r="F146" s="12"/>
    </row>
    <row r="147" spans="1:6">
      <c r="A147" s="2"/>
      <c r="B147" s="2"/>
      <c r="D147" s="3"/>
      <c r="F147" s="12"/>
    </row>
    <row r="148" spans="1:6">
      <c r="A148" s="2"/>
      <c r="B148" s="2"/>
      <c r="D148" s="3"/>
      <c r="F148" s="12"/>
    </row>
    <row r="149" spans="1:6" hidden="1">
      <c r="A149" s="3" t="s">
        <v>59</v>
      </c>
    </row>
    <row r="150" spans="1:6" hidden="1">
      <c r="A150" s="3" t="s">
        <v>60</v>
      </c>
    </row>
    <row r="151" spans="1:6" hidden="1">
      <c r="A151" s="3" t="s">
        <v>54</v>
      </c>
    </row>
    <row r="152" spans="1:6" hidden="1"/>
    <row r="153" spans="1:6" hidden="1">
      <c r="A153" s="3" t="s">
        <v>61</v>
      </c>
    </row>
    <row r="154" spans="1:6" hidden="1">
      <c r="A154" s="3" t="s">
        <v>54</v>
      </c>
    </row>
    <row r="155" spans="1:6" hidden="1"/>
    <row r="156" spans="1:6" hidden="1"/>
    <row r="157" spans="1:6" hidden="1">
      <c r="A157" s="5" t="s">
        <v>270</v>
      </c>
    </row>
    <row r="158" spans="1:6" hidden="1">
      <c r="A158" s="5" t="s">
        <v>271</v>
      </c>
      <c r="B158" s="28"/>
    </row>
    <row r="159" spans="1:6" hidden="1">
      <c r="A159" s="5" t="s">
        <v>272</v>
      </c>
      <c r="B159" s="28"/>
    </row>
    <row r="160" spans="1:6" hidden="1">
      <c r="A160" s="5" t="s">
        <v>273</v>
      </c>
    </row>
    <row r="161" spans="1:2" hidden="1">
      <c r="A161" s="5" t="s">
        <v>274</v>
      </c>
    </row>
    <row r="162" spans="1:2" hidden="1">
      <c r="A162" s="5" t="s">
        <v>275</v>
      </c>
    </row>
    <row r="163" spans="1:2" hidden="1">
      <c r="A163" s="5" t="s">
        <v>276</v>
      </c>
    </row>
    <row r="164" spans="1:2" hidden="1">
      <c r="A164" s="5" t="s">
        <v>277</v>
      </c>
    </row>
    <row r="165" spans="1:2" hidden="1">
      <c r="A165" s="5" t="s">
        <v>278</v>
      </c>
    </row>
    <row r="166" spans="1:2" hidden="1">
      <c r="A166" s="5" t="s">
        <v>279</v>
      </c>
    </row>
    <row r="167" spans="1:2" hidden="1">
      <c r="A167" s="5" t="s">
        <v>280</v>
      </c>
    </row>
    <row r="168" spans="1:2" hidden="1">
      <c r="A168" s="5" t="s">
        <v>281</v>
      </c>
    </row>
    <row r="169" spans="1:2" hidden="1">
      <c r="A169" s="5" t="s">
        <v>354</v>
      </c>
    </row>
    <row r="170" spans="1:2" hidden="1">
      <c r="A170" s="5" t="s">
        <v>355</v>
      </c>
    </row>
    <row r="171" spans="1:2" hidden="1">
      <c r="A171" s="5" t="s">
        <v>286</v>
      </c>
      <c r="B171" s="28"/>
    </row>
    <row r="172" spans="1:2" hidden="1">
      <c r="A172" s="5" t="s">
        <v>282</v>
      </c>
    </row>
    <row r="173" spans="1:2" hidden="1">
      <c r="A173" s="5" t="s">
        <v>283</v>
      </c>
    </row>
    <row r="174" spans="1:2" hidden="1">
      <c r="A174" s="5" t="s">
        <v>284</v>
      </c>
    </row>
    <row r="175" spans="1:2" hidden="1">
      <c r="A175" s="5" t="s">
        <v>356</v>
      </c>
    </row>
    <row r="176" spans="1:2" hidden="1">
      <c r="A176" s="5" t="s">
        <v>285</v>
      </c>
    </row>
    <row r="177" spans="1:1" hidden="1">
      <c r="A177" s="5" t="s">
        <v>287</v>
      </c>
    </row>
  </sheetData>
  <sheetProtection algorithmName="SHA-512" hashValue="Ll5i4H9Ygpx1or88b6f95b0vAR5lDEys7XDMhxdUntFA3HElORHWvQ96Cf/K9Hpuji5WkKZLUslORw3GjBjMBg==" saltValue="3q+5f6jwXcqE+5WdV45LCw==" spinCount="100000" sheet="1" objects="1" scenarios="1"/>
  <mergeCells count="37">
    <mergeCell ref="A4:B4"/>
    <mergeCell ref="B85:D85"/>
    <mergeCell ref="B133:F133"/>
    <mergeCell ref="C3:E3"/>
    <mergeCell ref="B53:F53"/>
    <mergeCell ref="B116:F116"/>
    <mergeCell ref="A3:B3"/>
    <mergeCell ref="B104:G104"/>
    <mergeCell ref="B120:F120"/>
    <mergeCell ref="C4:E4"/>
    <mergeCell ref="C5:E5"/>
    <mergeCell ref="C6:E6"/>
    <mergeCell ref="C7:E7"/>
    <mergeCell ref="C8:E8"/>
    <mergeCell ref="B129:F129"/>
    <mergeCell ref="B107:G112"/>
    <mergeCell ref="B118:F118"/>
    <mergeCell ref="B119:F119"/>
    <mergeCell ref="B139:F139"/>
    <mergeCell ref="B131:F131"/>
    <mergeCell ref="B134:F134"/>
    <mergeCell ref="B121:F121"/>
    <mergeCell ref="A5:B5"/>
    <mergeCell ref="A6:B6"/>
    <mergeCell ref="A7:B7"/>
    <mergeCell ref="A8:B8"/>
    <mergeCell ref="B94:G94"/>
    <mergeCell ref="B76:D76"/>
    <mergeCell ref="B77:D77"/>
    <mergeCell ref="B78:D78"/>
    <mergeCell ref="B79:D79"/>
    <mergeCell ref="B80:D80"/>
    <mergeCell ref="B81:D81"/>
    <mergeCell ref="B82:D82"/>
    <mergeCell ref="B83:D83"/>
    <mergeCell ref="B84:D84"/>
    <mergeCell ref="B86:D86"/>
  </mergeCells>
  <phoneticPr fontId="4" type="noConversion"/>
  <conditionalFormatting sqref="B77:B86">
    <cfRule type="containsText" dxfId="28" priority="3" operator="containsText" text="Answer Required">
      <formula>NOT(ISERROR(SEARCH("Answer Required",B77)))</formula>
    </cfRule>
  </conditionalFormatting>
  <conditionalFormatting sqref="B53:F53">
    <cfRule type="containsText" dxfId="27" priority="34" operator="containsText" text="Answer Required">
      <formula>NOT(ISERROR(SEARCH("Answer Required",B53)))</formula>
    </cfRule>
  </conditionalFormatting>
  <conditionalFormatting sqref="B119:F121">
    <cfRule type="containsText" dxfId="26" priority="40" operator="containsText" text="Answer Required">
      <formula>NOT(ISERROR(SEARCH("Answer Required",B119)))</formula>
    </cfRule>
  </conditionalFormatting>
  <conditionalFormatting sqref="B129:F129">
    <cfRule type="containsText" dxfId="25" priority="41" operator="containsText" text="Answer Required">
      <formula>NOT(ISERROR(SEARCH("Answer Required",B129)))</formula>
    </cfRule>
  </conditionalFormatting>
  <conditionalFormatting sqref="B134:F134">
    <cfRule type="containsText" dxfId="24" priority="39" operator="containsText" text="Answer Required">
      <formula>NOT(ISERROR(SEARCH("Answer Required",B134)))</formula>
    </cfRule>
  </conditionalFormatting>
  <conditionalFormatting sqref="B139:F139">
    <cfRule type="containsText" dxfId="23" priority="31" operator="containsText" text="Answer Required">
      <formula>NOT(ISERROR(SEARCH("Answer Required",B139)))</formula>
    </cfRule>
  </conditionalFormatting>
  <conditionalFormatting sqref="E77:F86">
    <cfRule type="containsText" dxfId="22" priority="7" operator="containsText" text="Answer Required">
      <formula>NOT(ISERROR(SEARCH("Answer Required",E77)))</formula>
    </cfRule>
  </conditionalFormatting>
  <conditionalFormatting sqref="G51">
    <cfRule type="containsText" dxfId="21" priority="33" operator="containsText" text="Answer Required">
      <formula>NOT(ISERROR(SEARCH("Answer Required",G51)))</formula>
    </cfRule>
  </conditionalFormatting>
  <conditionalFormatting sqref="G73">
    <cfRule type="containsText" dxfId="20" priority="38" operator="containsText" text="Answer Required">
      <formula>NOT(ISERROR(SEARCH("Answer Required",G73)))</formula>
    </cfRule>
  </conditionalFormatting>
  <conditionalFormatting sqref="G116">
    <cfRule type="containsText" dxfId="19" priority="30" operator="containsText" text="Answer Required">
      <formula>NOT(ISERROR(SEARCH("Answer Required",G116)))</formula>
    </cfRule>
  </conditionalFormatting>
  <conditionalFormatting sqref="G127">
    <cfRule type="containsText" dxfId="18" priority="42" operator="containsText" text="Answer Required">
      <formula>NOT(ISERROR(SEARCH("Answer Required",G127)))</formula>
    </cfRule>
  </conditionalFormatting>
  <conditionalFormatting sqref="G131">
    <cfRule type="containsText" dxfId="17" priority="29" operator="containsText" text="Answer Required">
      <formula>NOT(ISERROR(SEARCH("Answer Required",G131)))</formula>
    </cfRule>
  </conditionalFormatting>
  <conditionalFormatting sqref="G137">
    <cfRule type="containsText" dxfId="16" priority="32" operator="containsText" text="Answer Required">
      <formula>NOT(ISERROR(SEARCH("Answer Required",G137)))</formula>
    </cfRule>
  </conditionalFormatting>
  <conditionalFormatting sqref="H13">
    <cfRule type="containsText" dxfId="15" priority="4" operator="containsText" text="Answer Required">
      <formula>NOT(ISERROR(SEARCH("Answer Required",H13)))</formula>
    </cfRule>
  </conditionalFormatting>
  <conditionalFormatting sqref="H41">
    <cfRule type="containsText" dxfId="14" priority="45" operator="containsText" text="Answer Required">
      <formula>NOT(ISERROR(SEARCH("Answer Required",H41)))</formula>
    </cfRule>
  </conditionalFormatting>
  <conditionalFormatting sqref="H62">
    <cfRule type="containsText" dxfId="13" priority="27" operator="containsText" text="Answer Required">
      <formula>NOT(ISERROR(SEARCH("Answer Required",H62)))</formula>
    </cfRule>
  </conditionalFormatting>
  <conditionalFormatting sqref="H65">
    <cfRule type="containsText" dxfId="12" priority="26" operator="containsText" text="Answer Required">
      <formula>NOT(ISERROR(SEARCH("Answer Required",H65)))</formula>
    </cfRule>
  </conditionalFormatting>
  <conditionalFormatting sqref="H66">
    <cfRule type="cellIs" dxfId="11" priority="25" operator="equal">
      <formula>"Answer Required"</formula>
    </cfRule>
  </conditionalFormatting>
  <conditionalFormatting sqref="H68:H69">
    <cfRule type="containsText" dxfId="10" priority="35" operator="containsText" text="Answer Required">
      <formula>NOT(ISERROR(SEARCH("Answer Required",H68)))</formula>
    </cfRule>
  </conditionalFormatting>
  <conditionalFormatting sqref="I13">
    <cfRule type="cellIs" dxfId="9" priority="2" operator="equal">
      <formula>"Answer Required"</formula>
    </cfRule>
  </conditionalFormatting>
  <conditionalFormatting sqref="I27">
    <cfRule type="cellIs" dxfId="8" priority="1" operator="equal">
      <formula>"Answer Required"</formula>
    </cfRule>
  </conditionalFormatting>
  <dataValidations xWindow="659" yWindow="294" count="4">
    <dataValidation type="list" allowBlank="1" showInputMessage="1" showErrorMessage="1" error="Use the drop-down list to enter yes, no, or n/a._x000a_" sqref="H62 H65 H68 G137 G127" xr:uid="{00000000-0002-0000-0000-000000000000}">
      <formula1>$A$149:$A$151</formula1>
    </dataValidation>
    <dataValidation type="whole" allowBlank="1" showInputMessage="1" showErrorMessage="1" error="Enter whole number." sqref="H20" xr:uid="{00000000-0002-0000-0000-000001000000}">
      <formula1>-1E+24</formula1>
      <formula2>1E+25</formula2>
    </dataValidation>
    <dataValidation type="whole" allowBlank="1" showInputMessage="1" showErrorMessage="1" error="Enter a whole number." sqref="F77:F86 H18:H19 H21 H27 H29 H33:H35 G46 G57 H12:H13" xr:uid="{00000000-0002-0000-0000-000002000000}">
      <formula1>-9999999999999</formula1>
      <formula2>9999999999999</formula2>
    </dataValidation>
    <dataValidation type="list" allowBlank="1" showInputMessage="1" showErrorMessage="1" error="Use the drop-down list to enter yes or no._x000a_" sqref="G51 G116 G73 G131" xr:uid="{00000000-0002-0000-0000-000003000000}">
      <formula1>$A$149:$A$150</formula1>
    </dataValidation>
  </dataValidations>
  <pageMargins left="0.75" right="0.25" top="0.8" bottom="0.8" header="0.44" footer="0.5"/>
  <pageSetup scale="45" fitToHeight="0" orientation="portrait" cellComments="asDisplayed" r:id="rId1"/>
  <headerFooter alignWithMargins="0">
    <oddHeader>&amp;C&amp;"Times New Roman,Bold"Attachment HE-11
Schedule of Cash, Cash Equivalents, and Investments as of June 30
&amp;A</oddHeader>
    <oddFooter>&amp;L&amp;"Times New Roman,Regular"&amp;Z&amp;F&amp;A&amp;R&amp;"Times New Roman,Regular"Page &amp;P</oddFooter>
  </headerFooter>
  <rowBreaks count="1" manualBreakCount="1">
    <brk id="112" max="8" man="1"/>
  </rowBreaks>
  <legacyDrawing r:id="rId2"/>
  <extLst>
    <ext xmlns:x14="http://schemas.microsoft.com/office/spreadsheetml/2009/9/main" uri="{CCE6A557-97BC-4b89-ADB6-D9C93CAAB3DF}">
      <x14:dataValidations xmlns:xm="http://schemas.microsoft.com/office/excel/2006/main" xWindow="659" yWindow="294" count="1">
        <x14:dataValidation type="list" allowBlank="1" showInputMessage="1" showErrorMessage="1" error="Use the drop-down list to select the applicable Institution Number-Institution Acronym for this submission and the Institution Name will automatically populate._x000a_" xr:uid="{00000000-0002-0000-0000-000005000000}">
          <x14:formula1>
            <xm:f>'Lookup - HEI #-acronym'!$A$2:$A$27</xm:f>
          </x14:formula1>
          <xm:sqref>C3:E3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I165"/>
  <sheetViews>
    <sheetView showGridLines="0" showZeros="0" zoomScale="60" zoomScaleNormal="60" zoomScaleSheetLayoutView="64" workbookViewId="0">
      <pane xSplit="5" ySplit="11" topLeftCell="F48" activePane="bottomRight" state="frozen"/>
      <selection activeCell="C3" sqref="C3:E3"/>
      <selection pane="topRight" activeCell="C3" sqref="C3:E3"/>
      <selection pane="bottomLeft" activeCell="C3" sqref="C3:E3"/>
      <selection pane="bottomRight"/>
    </sheetView>
  </sheetViews>
  <sheetFormatPr defaultColWidth="9.140625" defaultRowHeight="15"/>
  <cols>
    <col min="1" max="1" width="10.7109375" style="144" customWidth="1"/>
    <col min="2" max="2" width="60.7109375" style="144" customWidth="1"/>
    <col min="3" max="3" width="40.7109375" style="144" customWidth="1"/>
    <col min="4" max="5" width="16.7109375" style="144" customWidth="1"/>
    <col min="6" max="8" width="18.7109375" style="144" customWidth="1"/>
    <col min="9" max="9" width="20" style="144" bestFit="1" customWidth="1"/>
    <col min="10" max="11" width="18.7109375" style="144" customWidth="1"/>
    <col min="12" max="12" width="20" style="144" bestFit="1" customWidth="1"/>
    <col min="13" max="13" width="20.7109375" style="144" customWidth="1"/>
    <col min="14" max="15" width="18.7109375" style="144" customWidth="1"/>
    <col min="16" max="16" width="20.7109375" style="218" customWidth="1"/>
    <col min="17" max="17" width="15.140625" style="219" customWidth="1"/>
    <col min="18" max="24" width="18.7109375" style="144" customWidth="1"/>
    <col min="25" max="26" width="20.7109375" style="144" customWidth="1"/>
    <col min="27" max="31" width="18.7109375" style="144" customWidth="1"/>
    <col min="32" max="32" width="18.5703125" style="144" customWidth="1"/>
    <col min="33" max="33" width="17.140625" style="144" customWidth="1"/>
    <col min="34" max="34" width="9.5703125" style="144" customWidth="1"/>
    <col min="35" max="35" width="15.28515625" style="144" customWidth="1"/>
    <col min="36" max="16384" width="9.140625" style="144"/>
  </cols>
  <sheetData>
    <row r="2" spans="1:35">
      <c r="A2" s="14" t="s">
        <v>194</v>
      </c>
      <c r="B2" s="3"/>
      <c r="C2" s="3"/>
      <c r="D2" s="288" t="str">
        <f>IF(Detail!C3="","", Detail!C3)</f>
        <v/>
      </c>
      <c r="E2" s="289"/>
      <c r="F2" s="289"/>
      <c r="G2" s="289"/>
      <c r="H2" s="289"/>
      <c r="I2" s="289"/>
      <c r="J2" s="289"/>
      <c r="K2" s="289"/>
      <c r="L2" s="289"/>
      <c r="M2" s="290"/>
    </row>
    <row r="3" spans="1:35">
      <c r="A3" s="14" t="s">
        <v>68</v>
      </c>
      <c r="B3" s="3"/>
      <c r="C3" s="3"/>
      <c r="D3" s="291" t="str">
        <f>IF(Detail!C4="","", Detail!C4)</f>
        <v/>
      </c>
      <c r="E3" s="292"/>
      <c r="F3" s="292"/>
      <c r="G3" s="292"/>
      <c r="H3" s="292"/>
      <c r="I3" s="292"/>
      <c r="J3" s="292"/>
      <c r="K3" s="292"/>
      <c r="L3" s="292"/>
      <c r="M3" s="293"/>
    </row>
    <row r="4" spans="1:35" ht="37.5" customHeight="1">
      <c r="A4" s="14" t="s">
        <v>69</v>
      </c>
      <c r="B4" s="3"/>
      <c r="C4" s="3"/>
      <c r="D4" s="294" t="str">
        <f>IF(Detail!C5="","", Detail!C5)</f>
        <v/>
      </c>
      <c r="E4" s="295"/>
      <c r="F4" s="295"/>
      <c r="G4" s="295"/>
      <c r="H4" s="295"/>
      <c r="I4" s="295"/>
      <c r="J4" s="295"/>
      <c r="K4" s="295"/>
      <c r="L4" s="295"/>
      <c r="M4" s="296"/>
      <c r="N4" s="145"/>
      <c r="O4" s="145"/>
    </row>
    <row r="5" spans="1:35" ht="38.25" customHeight="1">
      <c r="A5" s="14" t="s">
        <v>70</v>
      </c>
      <c r="B5" s="3"/>
      <c r="C5" s="3"/>
      <c r="D5" s="297" t="str">
        <f>IF(Detail!C6="","", Detail!C6)</f>
        <v/>
      </c>
      <c r="E5" s="298"/>
      <c r="F5" s="298"/>
      <c r="G5" s="298"/>
      <c r="H5" s="298"/>
      <c r="I5" s="298"/>
      <c r="J5" s="298"/>
      <c r="K5" s="298"/>
      <c r="L5" s="298"/>
      <c r="M5" s="299"/>
      <c r="N5" s="145"/>
      <c r="O5" s="145"/>
      <c r="Q5" s="220"/>
    </row>
    <row r="6" spans="1:35" ht="38.25" customHeight="1">
      <c r="A6" s="14" t="s">
        <v>71</v>
      </c>
      <c r="B6" s="3"/>
      <c r="C6" s="3"/>
      <c r="D6" s="300" t="str">
        <f>IF(Detail!C7="","", Detail!C7)</f>
        <v/>
      </c>
      <c r="E6" s="301"/>
      <c r="F6" s="301"/>
      <c r="G6" s="301"/>
      <c r="H6" s="301"/>
      <c r="I6" s="301"/>
      <c r="J6" s="301"/>
      <c r="K6" s="301"/>
      <c r="L6" s="301"/>
      <c r="M6" s="302"/>
      <c r="N6" s="145"/>
      <c r="O6" s="145"/>
    </row>
    <row r="7" spans="1:35" ht="38.25" customHeight="1">
      <c r="A7" s="19" t="s">
        <v>72</v>
      </c>
      <c r="B7" s="3"/>
      <c r="C7" s="3"/>
      <c r="D7" s="285" t="str">
        <f>IF(Detail!C8="","", Detail!C8)</f>
        <v/>
      </c>
      <c r="E7" s="286"/>
      <c r="F7" s="286"/>
      <c r="G7" s="286"/>
      <c r="H7" s="286"/>
      <c r="I7" s="286"/>
      <c r="J7" s="286"/>
      <c r="K7" s="286"/>
      <c r="L7" s="286"/>
      <c r="M7" s="287"/>
      <c r="N7" s="145"/>
      <c r="O7" s="145"/>
    </row>
    <row r="8" spans="1:35" ht="62.25" customHeight="1">
      <c r="F8" s="145"/>
      <c r="G8" s="145"/>
      <c r="H8" s="145"/>
      <c r="I8" s="145"/>
      <c r="J8" s="145"/>
      <c r="K8" s="145"/>
      <c r="L8" s="145"/>
      <c r="M8" s="145"/>
      <c r="N8" s="145"/>
      <c r="O8" s="145"/>
      <c r="P8" s="145"/>
    </row>
    <row r="9" spans="1:35">
      <c r="A9" s="145"/>
      <c r="B9" s="145"/>
      <c r="C9" s="145"/>
      <c r="D9" s="145"/>
      <c r="E9" s="145"/>
      <c r="F9" s="277" t="s">
        <v>302</v>
      </c>
      <c r="G9" s="278"/>
      <c r="H9" s="278"/>
      <c r="I9" s="278"/>
      <c r="J9" s="278"/>
      <c r="K9" s="278"/>
      <c r="L9" s="278"/>
      <c r="M9" s="278"/>
      <c r="N9" s="278"/>
      <c r="O9" s="279"/>
      <c r="P9" s="146"/>
      <c r="Q9" s="221"/>
      <c r="R9" s="280" t="s">
        <v>303</v>
      </c>
      <c r="S9" s="281"/>
      <c r="T9" s="281"/>
      <c r="U9" s="282"/>
      <c r="V9" s="280" t="s">
        <v>304</v>
      </c>
      <c r="W9" s="281"/>
      <c r="X9" s="282"/>
      <c r="Y9" s="145"/>
      <c r="Z9" s="145"/>
      <c r="AA9" s="145"/>
      <c r="AF9" s="145"/>
      <c r="AG9" s="145"/>
      <c r="AI9" s="145"/>
    </row>
    <row r="10" spans="1:35">
      <c r="A10" s="145"/>
      <c r="B10" s="145"/>
      <c r="C10" s="145"/>
      <c r="D10" s="145"/>
      <c r="E10" s="145"/>
      <c r="F10" s="147" t="s">
        <v>305</v>
      </c>
      <c r="G10" s="148"/>
      <c r="H10" s="148"/>
      <c r="I10" s="148"/>
      <c r="J10" s="148"/>
      <c r="K10" s="148"/>
      <c r="L10" s="148"/>
      <c r="M10" s="148"/>
      <c r="N10" s="149"/>
      <c r="O10" s="150"/>
      <c r="P10" s="220"/>
      <c r="Q10" s="221"/>
      <c r="R10" s="151"/>
      <c r="S10" s="152"/>
      <c r="T10" s="152"/>
      <c r="U10" s="153"/>
      <c r="V10" s="283" t="s">
        <v>306</v>
      </c>
      <c r="W10" s="284"/>
      <c r="X10" s="154"/>
      <c r="Y10" s="145"/>
      <c r="Z10" s="145"/>
      <c r="AA10" s="155"/>
      <c r="AB10" s="281" t="s">
        <v>307</v>
      </c>
      <c r="AC10" s="281"/>
      <c r="AD10" s="281"/>
      <c r="AE10" s="282"/>
      <c r="AF10" s="145"/>
      <c r="AG10" s="145"/>
      <c r="AH10" s="156"/>
      <c r="AI10" s="145"/>
    </row>
    <row r="11" spans="1:35" ht="108.75" customHeight="1">
      <c r="A11" s="157" t="s">
        <v>308</v>
      </c>
      <c r="B11" s="158" t="s">
        <v>309</v>
      </c>
      <c r="C11" s="159" t="s">
        <v>310</v>
      </c>
      <c r="D11" s="159" t="s">
        <v>311</v>
      </c>
      <c r="E11" s="160" t="s">
        <v>312</v>
      </c>
      <c r="F11" s="161" t="s">
        <v>313</v>
      </c>
      <c r="G11" s="161" t="s">
        <v>314</v>
      </c>
      <c r="H11" s="161" t="s">
        <v>315</v>
      </c>
      <c r="I11" s="161" t="s">
        <v>316</v>
      </c>
      <c r="J11" s="161" t="s">
        <v>317</v>
      </c>
      <c r="K11" s="161" t="s">
        <v>318</v>
      </c>
      <c r="L11" s="161" t="s">
        <v>319</v>
      </c>
      <c r="M11" s="161" t="s">
        <v>320</v>
      </c>
      <c r="N11" s="162" t="s">
        <v>321</v>
      </c>
      <c r="O11" s="163" t="s">
        <v>322</v>
      </c>
      <c r="P11" s="222" t="s">
        <v>371</v>
      </c>
      <c r="Q11" s="216" t="s">
        <v>96</v>
      </c>
      <c r="R11" s="164" t="s">
        <v>323</v>
      </c>
      <c r="S11" s="164" t="s">
        <v>324</v>
      </c>
      <c r="T11" s="164" t="s">
        <v>325</v>
      </c>
      <c r="U11" s="161" t="s">
        <v>326</v>
      </c>
      <c r="V11" s="161" t="s">
        <v>327</v>
      </c>
      <c r="W11" s="161" t="s">
        <v>328</v>
      </c>
      <c r="X11" s="165" t="s">
        <v>329</v>
      </c>
      <c r="Y11" s="166" t="s">
        <v>330</v>
      </c>
      <c r="Z11" s="167" t="s">
        <v>96</v>
      </c>
      <c r="AA11" s="168" t="s">
        <v>331</v>
      </c>
      <c r="AB11" s="169" t="s">
        <v>332</v>
      </c>
      <c r="AC11" s="169" t="s">
        <v>141</v>
      </c>
      <c r="AD11" s="169" t="s">
        <v>142</v>
      </c>
      <c r="AE11" s="169" t="s">
        <v>333</v>
      </c>
      <c r="AF11" s="166" t="s">
        <v>143</v>
      </c>
      <c r="AG11" s="170" t="s">
        <v>96</v>
      </c>
      <c r="AH11" s="170" t="s">
        <v>342</v>
      </c>
      <c r="AI11" s="208" t="s">
        <v>341</v>
      </c>
    </row>
    <row r="12" spans="1:35">
      <c r="A12" s="171" t="s">
        <v>80</v>
      </c>
      <c r="B12" s="172" t="s">
        <v>37</v>
      </c>
      <c r="C12" s="173"/>
      <c r="D12" s="145"/>
      <c r="E12" s="145"/>
      <c r="F12" s="145"/>
      <c r="G12" s="145"/>
      <c r="H12" s="145"/>
      <c r="I12" s="145"/>
      <c r="J12" s="145"/>
      <c r="K12" s="145"/>
      <c r="L12" s="145"/>
      <c r="M12" s="145"/>
      <c r="N12" s="145"/>
      <c r="O12" s="174"/>
      <c r="P12" s="175">
        <f>IF(SUM(F12:O12)=(SUM(R12:U12)),(SUM(F12:O12)))</f>
        <v>0</v>
      </c>
      <c r="Q12" s="217">
        <f>SUM(F12:O12)-SUM(R12:U12)</f>
        <v>0</v>
      </c>
      <c r="R12" s="176"/>
      <c r="S12" s="176"/>
      <c r="T12" s="176"/>
      <c r="U12" s="176"/>
      <c r="V12" s="176"/>
      <c r="W12" s="176"/>
      <c r="X12" s="176"/>
      <c r="Y12" s="177">
        <f t="shared" ref="Y12:Y105" si="0">IF(SUM(R12:U12)=SUM(V12:X12), SUM(V12:X12),"Error")</f>
        <v>0</v>
      </c>
      <c r="Z12" s="178">
        <f t="shared" ref="Z12:Z105" si="1">SUM(R12:U12)-SUM(V12:X12)</f>
        <v>0</v>
      </c>
      <c r="AA12" s="176"/>
      <c r="AB12" s="176"/>
      <c r="AC12" s="176"/>
      <c r="AD12" s="176"/>
      <c r="AE12" s="179"/>
      <c r="AF12" s="180">
        <f t="shared" ref="AF12:AF142" si="2">IF(SUM(AA12:AE12)=Y12,SUM(AA12:AE12),"Error")</f>
        <v>0</v>
      </c>
      <c r="AG12" s="178">
        <f t="shared" ref="AG12:AG142" si="3">SUM(AA12:AE12)-Y12</f>
        <v>0</v>
      </c>
      <c r="AH12" s="181" t="str">
        <f>IF(AND(P12=Y12,Y12=AF12),"","Error")</f>
        <v/>
      </c>
      <c r="AI12" s="145" t="str">
        <f>IF(Detail!$C$3="","", Detail!$C$3)</f>
        <v/>
      </c>
    </row>
    <row r="13" spans="1:35">
      <c r="A13" s="171"/>
      <c r="B13" s="145"/>
      <c r="C13" s="182"/>
      <c r="D13" s="145"/>
      <c r="E13" s="145"/>
      <c r="F13" s="145"/>
      <c r="G13" s="145"/>
      <c r="H13" s="145"/>
      <c r="I13" s="145"/>
      <c r="J13" s="145"/>
      <c r="K13" s="145"/>
      <c r="L13" s="145"/>
      <c r="M13" s="145"/>
      <c r="N13" s="145"/>
      <c r="O13" s="183"/>
      <c r="P13" s="145"/>
      <c r="Q13" s="223"/>
      <c r="R13" s="184"/>
      <c r="S13" s="184"/>
      <c r="T13" s="184"/>
      <c r="U13" s="184"/>
      <c r="V13" s="184"/>
      <c r="W13" s="184"/>
      <c r="X13" s="184"/>
      <c r="Y13" s="185"/>
      <c r="Z13" s="186"/>
      <c r="AA13" s="184"/>
      <c r="AB13" s="184"/>
      <c r="AC13" s="184"/>
      <c r="AD13" s="184"/>
      <c r="AE13" s="187"/>
      <c r="AF13" s="145"/>
      <c r="AG13" s="186"/>
      <c r="AH13" s="181"/>
      <c r="AI13" s="145"/>
    </row>
    <row r="14" spans="1:35">
      <c r="A14" s="171" t="s">
        <v>80</v>
      </c>
      <c r="B14" s="172" t="s">
        <v>103</v>
      </c>
      <c r="C14" s="188"/>
      <c r="D14" s="188"/>
      <c r="E14" s="188"/>
      <c r="F14" s="189"/>
      <c r="G14" s="189"/>
      <c r="H14" s="189"/>
      <c r="I14" s="189"/>
      <c r="J14" s="189"/>
      <c r="K14" s="189"/>
      <c r="L14" s="189"/>
      <c r="M14" s="189"/>
      <c r="N14" s="189"/>
      <c r="O14" s="190"/>
      <c r="P14" s="175">
        <f>IF(SUM(F14:O14)=(SUM(R14:U14)),(SUM(F14:O14)))</f>
        <v>0</v>
      </c>
      <c r="Q14" s="217">
        <f t="shared" ref="Q14:Q18" si="4">SUM(F14:O14)-SUM(R14:U14)</f>
        <v>0</v>
      </c>
      <c r="R14" s="176"/>
      <c r="S14" s="176"/>
      <c r="T14" s="176"/>
      <c r="U14" s="176"/>
      <c r="V14" s="176"/>
      <c r="W14" s="176"/>
      <c r="X14" s="176"/>
      <c r="Y14" s="191">
        <f t="shared" si="0"/>
        <v>0</v>
      </c>
      <c r="Z14" s="178">
        <f t="shared" si="1"/>
        <v>0</v>
      </c>
      <c r="AA14" s="176"/>
      <c r="AB14" s="176"/>
      <c r="AC14" s="176"/>
      <c r="AD14" s="176"/>
      <c r="AE14" s="179"/>
      <c r="AF14" s="180">
        <f t="shared" si="2"/>
        <v>0</v>
      </c>
      <c r="AG14" s="178">
        <f t="shared" si="3"/>
        <v>0</v>
      </c>
      <c r="AH14" s="181" t="str">
        <f t="shared" ref="AH14:AH105" si="5">IF(AND(P14=Y14,Y14=AF14),"","Error")</f>
        <v/>
      </c>
      <c r="AI14" s="145" t="str">
        <f>IF(Detail!$C$3="","", Detail!$C$3)</f>
        <v/>
      </c>
    </row>
    <row r="15" spans="1:35">
      <c r="A15" s="171" t="s">
        <v>80</v>
      </c>
      <c r="B15" s="172" t="s">
        <v>103</v>
      </c>
      <c r="C15" s="188"/>
      <c r="D15" s="188"/>
      <c r="E15" s="188"/>
      <c r="F15" s="189"/>
      <c r="G15" s="189"/>
      <c r="H15" s="189"/>
      <c r="I15" s="189"/>
      <c r="J15" s="189"/>
      <c r="K15" s="189"/>
      <c r="L15" s="189"/>
      <c r="M15" s="189"/>
      <c r="N15" s="189"/>
      <c r="O15" s="190"/>
      <c r="P15" s="175">
        <f>IF(SUM(F15:O15)=(SUM(R15:U15)),(SUM(F15:O15)))</f>
        <v>0</v>
      </c>
      <c r="Q15" s="217">
        <f t="shared" si="4"/>
        <v>0</v>
      </c>
      <c r="R15" s="176"/>
      <c r="S15" s="176"/>
      <c r="T15" s="176"/>
      <c r="U15" s="176"/>
      <c r="V15" s="176"/>
      <c r="W15" s="176"/>
      <c r="X15" s="176"/>
      <c r="Y15" s="191">
        <f t="shared" ref="Y15:Y18" si="6">IF(SUM(R15:U15)=SUM(V15:X15), SUM(V15:X15),"Error")</f>
        <v>0</v>
      </c>
      <c r="Z15" s="178">
        <f t="shared" si="1"/>
        <v>0</v>
      </c>
      <c r="AA15" s="176"/>
      <c r="AB15" s="176"/>
      <c r="AC15" s="176"/>
      <c r="AD15" s="176"/>
      <c r="AE15" s="179"/>
      <c r="AF15" s="180">
        <f t="shared" si="2"/>
        <v>0</v>
      </c>
      <c r="AG15" s="178">
        <f t="shared" si="3"/>
        <v>0</v>
      </c>
      <c r="AH15" s="181" t="str">
        <f t="shared" si="5"/>
        <v/>
      </c>
      <c r="AI15" s="145" t="str">
        <f>IF(Detail!$C$3="","", Detail!$C$3)</f>
        <v/>
      </c>
    </row>
    <row r="16" spans="1:35">
      <c r="A16" s="171" t="s">
        <v>80</v>
      </c>
      <c r="B16" s="172" t="s">
        <v>103</v>
      </c>
      <c r="C16" s="188"/>
      <c r="D16" s="188"/>
      <c r="E16" s="188"/>
      <c r="F16" s="189"/>
      <c r="G16" s="189"/>
      <c r="H16" s="189"/>
      <c r="I16" s="189"/>
      <c r="J16" s="189"/>
      <c r="K16" s="189"/>
      <c r="L16" s="189"/>
      <c r="M16" s="189"/>
      <c r="N16" s="189"/>
      <c r="O16" s="190"/>
      <c r="P16" s="175">
        <f>IF(SUM(F16:O16)=(SUM(R16:U16)),(SUM(F16:O16)))</f>
        <v>0</v>
      </c>
      <c r="Q16" s="217">
        <f t="shared" si="4"/>
        <v>0</v>
      </c>
      <c r="R16" s="176"/>
      <c r="S16" s="176"/>
      <c r="T16" s="176"/>
      <c r="U16" s="176"/>
      <c r="V16" s="176"/>
      <c r="W16" s="176"/>
      <c r="X16" s="176"/>
      <c r="Y16" s="191">
        <f t="shared" si="6"/>
        <v>0</v>
      </c>
      <c r="Z16" s="178">
        <f t="shared" si="1"/>
        <v>0</v>
      </c>
      <c r="AA16" s="176"/>
      <c r="AB16" s="176"/>
      <c r="AC16" s="176"/>
      <c r="AD16" s="176"/>
      <c r="AE16" s="179"/>
      <c r="AF16" s="180">
        <f t="shared" si="2"/>
        <v>0</v>
      </c>
      <c r="AG16" s="178">
        <f t="shared" si="3"/>
        <v>0</v>
      </c>
      <c r="AH16" s="181" t="str">
        <f t="shared" si="5"/>
        <v/>
      </c>
      <c r="AI16" s="145" t="str">
        <f>IF(Detail!$C$3="","", Detail!$C$3)</f>
        <v/>
      </c>
    </row>
    <row r="17" spans="1:35">
      <c r="A17" s="171" t="s">
        <v>80</v>
      </c>
      <c r="B17" s="172" t="s">
        <v>103</v>
      </c>
      <c r="C17" s="188"/>
      <c r="D17" s="188"/>
      <c r="E17" s="188"/>
      <c r="F17" s="189"/>
      <c r="G17" s="189"/>
      <c r="H17" s="189"/>
      <c r="I17" s="189"/>
      <c r="J17" s="189"/>
      <c r="K17" s="189"/>
      <c r="L17" s="189"/>
      <c r="M17" s="189"/>
      <c r="N17" s="189"/>
      <c r="O17" s="190"/>
      <c r="P17" s="175">
        <f>IF(SUM(F17:O17)=(SUM(R17:U17)),(SUM(F17:O17)))</f>
        <v>0</v>
      </c>
      <c r="Q17" s="217">
        <f t="shared" si="4"/>
        <v>0</v>
      </c>
      <c r="R17" s="176"/>
      <c r="S17" s="176"/>
      <c r="T17" s="176"/>
      <c r="U17" s="176"/>
      <c r="V17" s="176"/>
      <c r="W17" s="176"/>
      <c r="X17" s="176"/>
      <c r="Y17" s="191">
        <f t="shared" si="6"/>
        <v>0</v>
      </c>
      <c r="Z17" s="178">
        <f t="shared" si="1"/>
        <v>0</v>
      </c>
      <c r="AA17" s="176"/>
      <c r="AB17" s="176"/>
      <c r="AC17" s="176"/>
      <c r="AD17" s="176"/>
      <c r="AE17" s="179"/>
      <c r="AF17" s="180">
        <f t="shared" si="2"/>
        <v>0</v>
      </c>
      <c r="AG17" s="178">
        <f t="shared" si="3"/>
        <v>0</v>
      </c>
      <c r="AH17" s="181" t="str">
        <f t="shared" si="5"/>
        <v/>
      </c>
      <c r="AI17" s="145" t="str">
        <f>IF(Detail!$C$3="","", Detail!$C$3)</f>
        <v/>
      </c>
    </row>
    <row r="18" spans="1:35">
      <c r="A18" s="171" t="s">
        <v>80</v>
      </c>
      <c r="B18" s="172" t="s">
        <v>103</v>
      </c>
      <c r="C18" s="188"/>
      <c r="D18" s="188"/>
      <c r="E18" s="188"/>
      <c r="F18" s="189"/>
      <c r="G18" s="189"/>
      <c r="H18" s="189"/>
      <c r="I18" s="189"/>
      <c r="J18" s="189"/>
      <c r="K18" s="189"/>
      <c r="L18" s="189"/>
      <c r="M18" s="189"/>
      <c r="N18" s="189"/>
      <c r="O18" s="190"/>
      <c r="P18" s="175">
        <f>IF(SUM(F18:O18)=(SUM(R18:U18)),(SUM(F18:O18)))</f>
        <v>0</v>
      </c>
      <c r="Q18" s="217">
        <f t="shared" si="4"/>
        <v>0</v>
      </c>
      <c r="R18" s="176"/>
      <c r="S18" s="176"/>
      <c r="T18" s="176"/>
      <c r="U18" s="176"/>
      <c r="V18" s="176"/>
      <c r="W18" s="176"/>
      <c r="X18" s="176"/>
      <c r="Y18" s="191">
        <f t="shared" si="6"/>
        <v>0</v>
      </c>
      <c r="Z18" s="178">
        <f t="shared" si="1"/>
        <v>0</v>
      </c>
      <c r="AA18" s="176"/>
      <c r="AB18" s="176"/>
      <c r="AC18" s="176"/>
      <c r="AD18" s="176"/>
      <c r="AE18" s="179"/>
      <c r="AF18" s="180">
        <f t="shared" si="2"/>
        <v>0</v>
      </c>
      <c r="AG18" s="178">
        <f t="shared" si="3"/>
        <v>0</v>
      </c>
      <c r="AH18" s="181" t="str">
        <f t="shared" si="5"/>
        <v/>
      </c>
      <c r="AI18" s="145" t="str">
        <f>IF(Detail!$C$3="","", Detail!$C$3)</f>
        <v/>
      </c>
    </row>
    <row r="19" spans="1:35">
      <c r="A19" s="171"/>
      <c r="B19" s="145"/>
      <c r="C19" s="182"/>
      <c r="D19" s="145"/>
      <c r="E19" s="145"/>
      <c r="F19" s="145"/>
      <c r="G19" s="145"/>
      <c r="H19" s="145"/>
      <c r="I19" s="145"/>
      <c r="J19" s="145"/>
      <c r="K19" s="145"/>
      <c r="L19" s="145"/>
      <c r="M19" s="145"/>
      <c r="N19" s="145"/>
      <c r="O19" s="183"/>
      <c r="P19" s="145"/>
      <c r="Q19" s="223"/>
      <c r="R19" s="184"/>
      <c r="S19" s="184"/>
      <c r="T19" s="184"/>
      <c r="U19" s="184"/>
      <c r="V19" s="184"/>
      <c r="W19" s="184"/>
      <c r="X19" s="184"/>
      <c r="Y19" s="185"/>
      <c r="Z19" s="186"/>
      <c r="AA19" s="184"/>
      <c r="AB19" s="184"/>
      <c r="AC19" s="184"/>
      <c r="AD19" s="184"/>
      <c r="AE19" s="187"/>
      <c r="AF19" s="145"/>
      <c r="AG19" s="186"/>
      <c r="AH19" s="181"/>
      <c r="AI19" s="145"/>
    </row>
    <row r="20" spans="1:35">
      <c r="A20" s="171" t="s">
        <v>80</v>
      </c>
      <c r="B20" s="172" t="s">
        <v>157</v>
      </c>
      <c r="C20" s="188"/>
      <c r="D20" s="188"/>
      <c r="E20" s="188"/>
      <c r="F20" s="189"/>
      <c r="G20" s="189"/>
      <c r="H20" s="189"/>
      <c r="I20" s="189"/>
      <c r="J20" s="189"/>
      <c r="K20" s="189"/>
      <c r="L20" s="189"/>
      <c r="M20" s="189"/>
      <c r="N20" s="189"/>
      <c r="O20" s="190"/>
      <c r="P20" s="175">
        <f>IF(SUM(F20:O20)=(SUM(R20:U20)),(SUM(F20:O20)))</f>
        <v>0</v>
      </c>
      <c r="Q20" s="217">
        <f t="shared" ref="Q20:Q24" si="7">SUM(F20:O20)-SUM(R20:U20)</f>
        <v>0</v>
      </c>
      <c r="R20" s="176"/>
      <c r="S20" s="176"/>
      <c r="T20" s="176"/>
      <c r="U20" s="176"/>
      <c r="V20" s="176"/>
      <c r="W20" s="176"/>
      <c r="X20" s="176"/>
      <c r="Y20" s="191">
        <f t="shared" si="0"/>
        <v>0</v>
      </c>
      <c r="Z20" s="178">
        <f t="shared" si="1"/>
        <v>0</v>
      </c>
      <c r="AA20" s="176"/>
      <c r="AB20" s="176"/>
      <c r="AC20" s="176"/>
      <c r="AD20" s="176"/>
      <c r="AE20" s="179"/>
      <c r="AF20" s="180">
        <f t="shared" si="2"/>
        <v>0</v>
      </c>
      <c r="AG20" s="178">
        <f t="shared" si="3"/>
        <v>0</v>
      </c>
      <c r="AH20" s="181" t="str">
        <f t="shared" si="5"/>
        <v/>
      </c>
      <c r="AI20" s="145" t="str">
        <f>IF(Detail!$C$3="","", Detail!$C$3)</f>
        <v/>
      </c>
    </row>
    <row r="21" spans="1:35">
      <c r="A21" s="171" t="s">
        <v>80</v>
      </c>
      <c r="B21" s="172" t="s">
        <v>157</v>
      </c>
      <c r="C21" s="188"/>
      <c r="D21" s="188"/>
      <c r="E21" s="188"/>
      <c r="F21" s="189"/>
      <c r="G21" s="189"/>
      <c r="H21" s="189"/>
      <c r="I21" s="189"/>
      <c r="J21" s="189"/>
      <c r="K21" s="189"/>
      <c r="L21" s="189"/>
      <c r="M21" s="189"/>
      <c r="N21" s="189"/>
      <c r="O21" s="190"/>
      <c r="P21" s="175">
        <f>IF(SUM(F21:O21)=(SUM(R21:U21)),(SUM(F21:O21)))</f>
        <v>0</v>
      </c>
      <c r="Q21" s="217">
        <f t="shared" si="7"/>
        <v>0</v>
      </c>
      <c r="R21" s="176"/>
      <c r="S21" s="176"/>
      <c r="T21" s="176"/>
      <c r="U21" s="176"/>
      <c r="V21" s="176"/>
      <c r="W21" s="176"/>
      <c r="X21" s="176"/>
      <c r="Y21" s="191">
        <f t="shared" ref="Y21:Y24" si="8">IF(SUM(R21:U21)=SUM(V21:X21), SUM(V21:X21),"Error")</f>
        <v>0</v>
      </c>
      <c r="Z21" s="178">
        <f t="shared" si="1"/>
        <v>0</v>
      </c>
      <c r="AA21" s="176"/>
      <c r="AB21" s="176"/>
      <c r="AC21" s="176"/>
      <c r="AD21" s="176"/>
      <c r="AE21" s="179"/>
      <c r="AF21" s="180">
        <f t="shared" si="2"/>
        <v>0</v>
      </c>
      <c r="AG21" s="178">
        <f t="shared" si="3"/>
        <v>0</v>
      </c>
      <c r="AH21" s="181" t="str">
        <f t="shared" si="5"/>
        <v/>
      </c>
      <c r="AI21" s="145" t="str">
        <f>IF(Detail!$C$3="","", Detail!$C$3)</f>
        <v/>
      </c>
    </row>
    <row r="22" spans="1:35">
      <c r="A22" s="171" t="s">
        <v>80</v>
      </c>
      <c r="B22" s="172" t="s">
        <v>157</v>
      </c>
      <c r="C22" s="188"/>
      <c r="D22" s="188"/>
      <c r="E22" s="188"/>
      <c r="F22" s="189"/>
      <c r="G22" s="189"/>
      <c r="H22" s="189"/>
      <c r="I22" s="189"/>
      <c r="J22" s="189"/>
      <c r="K22" s="189"/>
      <c r="L22" s="189"/>
      <c r="M22" s="189"/>
      <c r="N22" s="189"/>
      <c r="O22" s="190"/>
      <c r="P22" s="175">
        <f>IF(SUM(F22:O22)=(SUM(R22:U22)),(SUM(F22:O22)))</f>
        <v>0</v>
      </c>
      <c r="Q22" s="217">
        <f t="shared" si="7"/>
        <v>0</v>
      </c>
      <c r="R22" s="176"/>
      <c r="S22" s="176"/>
      <c r="T22" s="176"/>
      <c r="U22" s="176"/>
      <c r="V22" s="176"/>
      <c r="W22" s="176"/>
      <c r="X22" s="176"/>
      <c r="Y22" s="191">
        <f t="shared" si="8"/>
        <v>0</v>
      </c>
      <c r="Z22" s="178">
        <f t="shared" si="1"/>
        <v>0</v>
      </c>
      <c r="AA22" s="176"/>
      <c r="AB22" s="176"/>
      <c r="AC22" s="176"/>
      <c r="AD22" s="176"/>
      <c r="AE22" s="179"/>
      <c r="AF22" s="180">
        <f t="shared" si="2"/>
        <v>0</v>
      </c>
      <c r="AG22" s="178">
        <f t="shared" si="3"/>
        <v>0</v>
      </c>
      <c r="AH22" s="181" t="str">
        <f t="shared" si="5"/>
        <v/>
      </c>
      <c r="AI22" s="145" t="str">
        <f>IF(Detail!$C$3="","", Detail!$C$3)</f>
        <v/>
      </c>
    </row>
    <row r="23" spans="1:35">
      <c r="A23" s="171" t="s">
        <v>80</v>
      </c>
      <c r="B23" s="172" t="s">
        <v>157</v>
      </c>
      <c r="C23" s="188"/>
      <c r="D23" s="188"/>
      <c r="E23" s="188"/>
      <c r="F23" s="189"/>
      <c r="G23" s="189"/>
      <c r="H23" s="189"/>
      <c r="I23" s="189"/>
      <c r="J23" s="189"/>
      <c r="K23" s="189"/>
      <c r="L23" s="189"/>
      <c r="M23" s="189"/>
      <c r="N23" s="189"/>
      <c r="O23" s="190"/>
      <c r="P23" s="175">
        <f>IF(SUM(F23:O23)=(SUM(R23:U23)),(SUM(F23:O23)))</f>
        <v>0</v>
      </c>
      <c r="Q23" s="217">
        <f t="shared" si="7"/>
        <v>0</v>
      </c>
      <c r="R23" s="176"/>
      <c r="S23" s="176"/>
      <c r="T23" s="176"/>
      <c r="U23" s="176"/>
      <c r="V23" s="176"/>
      <c r="W23" s="176"/>
      <c r="X23" s="176"/>
      <c r="Y23" s="191">
        <f t="shared" si="8"/>
        <v>0</v>
      </c>
      <c r="Z23" s="178">
        <f t="shared" si="1"/>
        <v>0</v>
      </c>
      <c r="AA23" s="176"/>
      <c r="AB23" s="176"/>
      <c r="AC23" s="176"/>
      <c r="AD23" s="176"/>
      <c r="AE23" s="179"/>
      <c r="AF23" s="180">
        <f t="shared" si="2"/>
        <v>0</v>
      </c>
      <c r="AG23" s="178">
        <f t="shared" si="3"/>
        <v>0</v>
      </c>
      <c r="AH23" s="181" t="str">
        <f t="shared" si="5"/>
        <v/>
      </c>
      <c r="AI23" s="145" t="str">
        <f>IF(Detail!$C$3="","", Detail!$C$3)</f>
        <v/>
      </c>
    </row>
    <row r="24" spans="1:35">
      <c r="A24" s="171" t="s">
        <v>80</v>
      </c>
      <c r="B24" s="172" t="s">
        <v>157</v>
      </c>
      <c r="C24" s="188"/>
      <c r="D24" s="188"/>
      <c r="E24" s="188"/>
      <c r="F24" s="189"/>
      <c r="G24" s="189"/>
      <c r="H24" s="189"/>
      <c r="I24" s="189"/>
      <c r="J24" s="189"/>
      <c r="K24" s="189"/>
      <c r="L24" s="189"/>
      <c r="M24" s="189"/>
      <c r="N24" s="189"/>
      <c r="O24" s="190"/>
      <c r="P24" s="175">
        <f>IF(SUM(F24:O24)=(SUM(R24:U24)),(SUM(F24:O24)))</f>
        <v>0</v>
      </c>
      <c r="Q24" s="217">
        <f t="shared" si="7"/>
        <v>0</v>
      </c>
      <c r="R24" s="176"/>
      <c r="S24" s="176"/>
      <c r="T24" s="176"/>
      <c r="U24" s="176"/>
      <c r="V24" s="176"/>
      <c r="W24" s="176"/>
      <c r="X24" s="176"/>
      <c r="Y24" s="191">
        <f t="shared" si="8"/>
        <v>0</v>
      </c>
      <c r="Z24" s="178">
        <f t="shared" si="1"/>
        <v>0</v>
      </c>
      <c r="AA24" s="176"/>
      <c r="AB24" s="176"/>
      <c r="AC24" s="176"/>
      <c r="AD24" s="176"/>
      <c r="AE24" s="179"/>
      <c r="AF24" s="180">
        <f t="shared" si="2"/>
        <v>0</v>
      </c>
      <c r="AG24" s="178">
        <f t="shared" si="3"/>
        <v>0</v>
      </c>
      <c r="AH24" s="181" t="str">
        <f t="shared" si="5"/>
        <v/>
      </c>
      <c r="AI24" s="145" t="str">
        <f>IF(Detail!$C$3="","", Detail!$C$3)</f>
        <v/>
      </c>
    </row>
    <row r="25" spans="1:35">
      <c r="A25" s="171"/>
      <c r="B25" s="145"/>
      <c r="C25" s="182"/>
      <c r="D25" s="145"/>
      <c r="E25" s="145"/>
      <c r="F25" s="145"/>
      <c r="G25" s="145"/>
      <c r="H25" s="145"/>
      <c r="I25" s="145"/>
      <c r="J25" s="145"/>
      <c r="K25" s="145"/>
      <c r="L25" s="145"/>
      <c r="M25" s="145"/>
      <c r="N25" s="145"/>
      <c r="O25" s="183"/>
      <c r="P25" s="145"/>
      <c r="Q25" s="223"/>
      <c r="R25" s="184"/>
      <c r="S25" s="184"/>
      <c r="T25" s="184"/>
      <c r="U25" s="184"/>
      <c r="V25" s="184"/>
      <c r="W25" s="184"/>
      <c r="X25" s="184"/>
      <c r="Y25" s="185"/>
      <c r="Z25" s="186"/>
      <c r="AA25" s="184"/>
      <c r="AB25" s="184"/>
      <c r="AC25" s="184"/>
      <c r="AD25" s="184"/>
      <c r="AE25" s="187"/>
      <c r="AF25" s="145"/>
      <c r="AG25" s="186"/>
      <c r="AH25" s="181"/>
      <c r="AI25" s="145"/>
    </row>
    <row r="26" spans="1:35">
      <c r="A26" s="171" t="s">
        <v>80</v>
      </c>
      <c r="B26" s="172" t="s">
        <v>39</v>
      </c>
      <c r="C26" s="188"/>
      <c r="D26" s="188"/>
      <c r="E26" s="188"/>
      <c r="F26" s="189"/>
      <c r="G26" s="189"/>
      <c r="H26" s="189"/>
      <c r="I26" s="189"/>
      <c r="J26" s="189"/>
      <c r="K26" s="189"/>
      <c r="L26" s="189"/>
      <c r="M26" s="189"/>
      <c r="N26" s="189"/>
      <c r="O26" s="190"/>
      <c r="P26" s="175">
        <f>IF(SUM(F26:O26)=(SUM(R26:U26)),(SUM(F26:O26)))</f>
        <v>0</v>
      </c>
      <c r="Q26" s="217">
        <f t="shared" ref="Q26:Q30" si="9">SUM(F26:O26)-SUM(R26:U26)</f>
        <v>0</v>
      </c>
      <c r="R26" s="176"/>
      <c r="S26" s="176"/>
      <c r="T26" s="176"/>
      <c r="U26" s="176"/>
      <c r="V26" s="176"/>
      <c r="W26" s="176"/>
      <c r="X26" s="176"/>
      <c r="Y26" s="191">
        <f t="shared" si="0"/>
        <v>0</v>
      </c>
      <c r="Z26" s="178">
        <f t="shared" si="1"/>
        <v>0</v>
      </c>
      <c r="AA26" s="176"/>
      <c r="AB26" s="176"/>
      <c r="AC26" s="176"/>
      <c r="AD26" s="176"/>
      <c r="AE26" s="179"/>
      <c r="AF26" s="180">
        <f t="shared" si="2"/>
        <v>0</v>
      </c>
      <c r="AG26" s="178">
        <f t="shared" si="3"/>
        <v>0</v>
      </c>
      <c r="AH26" s="181" t="str">
        <f t="shared" si="5"/>
        <v/>
      </c>
      <c r="AI26" s="145" t="str">
        <f>IF(Detail!$C$3="","", Detail!$C$3)</f>
        <v/>
      </c>
    </row>
    <row r="27" spans="1:35">
      <c r="A27" s="171" t="s">
        <v>80</v>
      </c>
      <c r="B27" s="172" t="s">
        <v>39</v>
      </c>
      <c r="C27" s="188"/>
      <c r="D27" s="188"/>
      <c r="E27" s="188"/>
      <c r="F27" s="189"/>
      <c r="G27" s="189"/>
      <c r="H27" s="189"/>
      <c r="I27" s="189"/>
      <c r="J27" s="189"/>
      <c r="K27" s="189"/>
      <c r="L27" s="189"/>
      <c r="M27" s="189"/>
      <c r="N27" s="189"/>
      <c r="O27" s="190"/>
      <c r="P27" s="175">
        <f>IF(SUM(F27:O27)=(SUM(R27:U27)),(SUM(F27:O27)))</f>
        <v>0</v>
      </c>
      <c r="Q27" s="217">
        <f t="shared" si="9"/>
        <v>0</v>
      </c>
      <c r="R27" s="176"/>
      <c r="S27" s="176"/>
      <c r="T27" s="176"/>
      <c r="U27" s="176"/>
      <c r="V27" s="176"/>
      <c r="W27" s="176"/>
      <c r="X27" s="176"/>
      <c r="Y27" s="191">
        <f t="shared" ref="Y27:Y30" si="10">IF(SUM(R27:U27)=SUM(V27:X27), SUM(V27:X27),"Error")</f>
        <v>0</v>
      </c>
      <c r="Z27" s="178">
        <f t="shared" si="1"/>
        <v>0</v>
      </c>
      <c r="AA27" s="176"/>
      <c r="AB27" s="176"/>
      <c r="AC27" s="176"/>
      <c r="AD27" s="176"/>
      <c r="AE27" s="179"/>
      <c r="AF27" s="180">
        <f t="shared" si="2"/>
        <v>0</v>
      </c>
      <c r="AG27" s="178">
        <f t="shared" si="3"/>
        <v>0</v>
      </c>
      <c r="AH27" s="181" t="str">
        <f t="shared" si="5"/>
        <v/>
      </c>
      <c r="AI27" s="145" t="str">
        <f>IF(Detail!$C$3="","", Detail!$C$3)</f>
        <v/>
      </c>
    </row>
    <row r="28" spans="1:35">
      <c r="A28" s="171" t="s">
        <v>80</v>
      </c>
      <c r="B28" s="172" t="s">
        <v>39</v>
      </c>
      <c r="C28" s="188"/>
      <c r="D28" s="188"/>
      <c r="E28" s="188"/>
      <c r="F28" s="189"/>
      <c r="G28" s="189"/>
      <c r="H28" s="189"/>
      <c r="I28" s="189"/>
      <c r="J28" s="189"/>
      <c r="K28" s="189"/>
      <c r="L28" s="189"/>
      <c r="M28" s="189"/>
      <c r="N28" s="189"/>
      <c r="O28" s="190"/>
      <c r="P28" s="175">
        <f>IF(SUM(F28:O28)=(SUM(R28:U28)),(SUM(F28:O28)))</f>
        <v>0</v>
      </c>
      <c r="Q28" s="217">
        <f t="shared" si="9"/>
        <v>0</v>
      </c>
      <c r="R28" s="176"/>
      <c r="S28" s="176"/>
      <c r="T28" s="176"/>
      <c r="U28" s="176"/>
      <c r="V28" s="176"/>
      <c r="W28" s="176"/>
      <c r="X28" s="176"/>
      <c r="Y28" s="191">
        <f t="shared" si="10"/>
        <v>0</v>
      </c>
      <c r="Z28" s="178">
        <f t="shared" si="1"/>
        <v>0</v>
      </c>
      <c r="AA28" s="176"/>
      <c r="AB28" s="176"/>
      <c r="AC28" s="176"/>
      <c r="AD28" s="176"/>
      <c r="AE28" s="179"/>
      <c r="AF28" s="180">
        <f t="shared" si="2"/>
        <v>0</v>
      </c>
      <c r="AG28" s="178">
        <f t="shared" si="3"/>
        <v>0</v>
      </c>
      <c r="AH28" s="181" t="str">
        <f t="shared" si="5"/>
        <v/>
      </c>
      <c r="AI28" s="145" t="str">
        <f>IF(Detail!$C$3="","", Detail!$C$3)</f>
        <v/>
      </c>
    </row>
    <row r="29" spans="1:35">
      <c r="A29" s="171" t="s">
        <v>80</v>
      </c>
      <c r="B29" s="172" t="s">
        <v>39</v>
      </c>
      <c r="C29" s="188"/>
      <c r="D29" s="188"/>
      <c r="E29" s="188"/>
      <c r="F29" s="189"/>
      <c r="G29" s="189"/>
      <c r="H29" s="189"/>
      <c r="I29" s="189"/>
      <c r="J29" s="189"/>
      <c r="K29" s="189"/>
      <c r="L29" s="189"/>
      <c r="M29" s="189"/>
      <c r="N29" s="189"/>
      <c r="O29" s="190"/>
      <c r="P29" s="175">
        <f>IF(SUM(F29:O29)=(SUM(R29:U29)),(SUM(F29:O29)))</f>
        <v>0</v>
      </c>
      <c r="Q29" s="217">
        <f t="shared" si="9"/>
        <v>0</v>
      </c>
      <c r="R29" s="176"/>
      <c r="S29" s="176"/>
      <c r="T29" s="176"/>
      <c r="U29" s="176"/>
      <c r="V29" s="176"/>
      <c r="W29" s="176"/>
      <c r="X29" s="176"/>
      <c r="Y29" s="191">
        <f t="shared" si="10"/>
        <v>0</v>
      </c>
      <c r="Z29" s="178">
        <f t="shared" si="1"/>
        <v>0</v>
      </c>
      <c r="AA29" s="176"/>
      <c r="AB29" s="176"/>
      <c r="AC29" s="176"/>
      <c r="AD29" s="176"/>
      <c r="AE29" s="179"/>
      <c r="AF29" s="180">
        <f t="shared" si="2"/>
        <v>0</v>
      </c>
      <c r="AG29" s="178">
        <f t="shared" si="3"/>
        <v>0</v>
      </c>
      <c r="AH29" s="181" t="str">
        <f t="shared" si="5"/>
        <v/>
      </c>
      <c r="AI29" s="145" t="str">
        <f>IF(Detail!$C$3="","", Detail!$C$3)</f>
        <v/>
      </c>
    </row>
    <row r="30" spans="1:35">
      <c r="A30" s="171" t="s">
        <v>80</v>
      </c>
      <c r="B30" s="172" t="s">
        <v>39</v>
      </c>
      <c r="C30" s="188"/>
      <c r="D30" s="188"/>
      <c r="E30" s="188"/>
      <c r="F30" s="189"/>
      <c r="G30" s="189"/>
      <c r="H30" s="189"/>
      <c r="I30" s="189"/>
      <c r="J30" s="189"/>
      <c r="K30" s="189"/>
      <c r="L30" s="189"/>
      <c r="M30" s="189"/>
      <c r="N30" s="189"/>
      <c r="O30" s="190"/>
      <c r="P30" s="175">
        <f>IF(SUM(F30:O30)=(SUM(R30:U30)),(SUM(F30:O30)))</f>
        <v>0</v>
      </c>
      <c r="Q30" s="217">
        <f t="shared" si="9"/>
        <v>0</v>
      </c>
      <c r="R30" s="176"/>
      <c r="S30" s="176"/>
      <c r="T30" s="176"/>
      <c r="U30" s="176"/>
      <c r="V30" s="176"/>
      <c r="W30" s="176"/>
      <c r="X30" s="176"/>
      <c r="Y30" s="191">
        <f t="shared" si="10"/>
        <v>0</v>
      </c>
      <c r="Z30" s="178">
        <f t="shared" si="1"/>
        <v>0</v>
      </c>
      <c r="AA30" s="176"/>
      <c r="AB30" s="176"/>
      <c r="AC30" s="176"/>
      <c r="AD30" s="176"/>
      <c r="AE30" s="179"/>
      <c r="AF30" s="180">
        <f t="shared" si="2"/>
        <v>0</v>
      </c>
      <c r="AG30" s="178">
        <f t="shared" si="3"/>
        <v>0</v>
      </c>
      <c r="AH30" s="181" t="str">
        <f t="shared" si="5"/>
        <v/>
      </c>
      <c r="AI30" s="145" t="str">
        <f>IF(Detail!$C$3="","", Detail!$C$3)</f>
        <v/>
      </c>
    </row>
    <row r="31" spans="1:35">
      <c r="A31" s="171"/>
      <c r="B31" s="145"/>
      <c r="C31" s="182"/>
      <c r="D31" s="145"/>
      <c r="E31" s="145"/>
      <c r="F31" s="145"/>
      <c r="G31" s="145"/>
      <c r="H31" s="145"/>
      <c r="I31" s="145"/>
      <c r="J31" s="145"/>
      <c r="K31" s="145"/>
      <c r="L31" s="145"/>
      <c r="M31" s="145"/>
      <c r="N31" s="145"/>
      <c r="O31" s="183"/>
      <c r="P31" s="145"/>
      <c r="Q31" s="217"/>
      <c r="R31" s="184"/>
      <c r="S31" s="184"/>
      <c r="T31" s="184"/>
      <c r="U31" s="184"/>
      <c r="V31" s="184"/>
      <c r="W31" s="184"/>
      <c r="X31" s="184"/>
      <c r="Y31" s="185"/>
      <c r="Z31" s="186"/>
      <c r="AA31" s="184"/>
      <c r="AB31" s="184"/>
      <c r="AC31" s="184"/>
      <c r="AD31" s="184"/>
      <c r="AE31" s="187"/>
      <c r="AF31" s="145"/>
      <c r="AG31" s="186"/>
      <c r="AH31" s="181"/>
      <c r="AI31" s="145"/>
    </row>
    <row r="32" spans="1:35">
      <c r="A32" s="171" t="s">
        <v>80</v>
      </c>
      <c r="B32" s="172" t="s">
        <v>41</v>
      </c>
      <c r="C32" s="188"/>
      <c r="D32" s="188"/>
      <c r="E32" s="188"/>
      <c r="F32" s="189"/>
      <c r="G32" s="189"/>
      <c r="H32" s="189"/>
      <c r="I32" s="189"/>
      <c r="J32" s="189"/>
      <c r="K32" s="189"/>
      <c r="L32" s="189"/>
      <c r="M32" s="189"/>
      <c r="N32" s="189"/>
      <c r="O32" s="190"/>
      <c r="P32" s="175">
        <f>IF(SUM(F32:O32)=(SUM(R32:U32)),(SUM(F32:O32)))</f>
        <v>0</v>
      </c>
      <c r="Q32" s="217">
        <f t="shared" ref="Q32:Q36" si="11">SUM(F32:O32)-SUM(R32:U32)</f>
        <v>0</v>
      </c>
      <c r="R32" s="176"/>
      <c r="S32" s="176"/>
      <c r="T32" s="176"/>
      <c r="U32" s="176"/>
      <c r="V32" s="176"/>
      <c r="W32" s="176"/>
      <c r="X32" s="176"/>
      <c r="Y32" s="191">
        <f t="shared" si="0"/>
        <v>0</v>
      </c>
      <c r="Z32" s="178">
        <f t="shared" si="1"/>
        <v>0</v>
      </c>
      <c r="AA32" s="176"/>
      <c r="AB32" s="176"/>
      <c r="AC32" s="176"/>
      <c r="AD32" s="176"/>
      <c r="AE32" s="179"/>
      <c r="AF32" s="180">
        <f t="shared" si="2"/>
        <v>0</v>
      </c>
      <c r="AG32" s="178">
        <f t="shared" si="3"/>
        <v>0</v>
      </c>
      <c r="AH32" s="181" t="str">
        <f t="shared" si="5"/>
        <v/>
      </c>
      <c r="AI32" s="145" t="str">
        <f>IF(Detail!$C$3="","", Detail!$C$3)</f>
        <v/>
      </c>
    </row>
    <row r="33" spans="1:35">
      <c r="A33" s="171" t="s">
        <v>80</v>
      </c>
      <c r="B33" s="172" t="s">
        <v>41</v>
      </c>
      <c r="C33" s="188"/>
      <c r="D33" s="188"/>
      <c r="E33" s="188"/>
      <c r="F33" s="189"/>
      <c r="G33" s="189"/>
      <c r="H33" s="189"/>
      <c r="I33" s="189"/>
      <c r="J33" s="189"/>
      <c r="K33" s="189"/>
      <c r="L33" s="189"/>
      <c r="M33" s="189"/>
      <c r="N33" s="189"/>
      <c r="O33" s="190"/>
      <c r="P33" s="175">
        <f>IF(SUM(F33:O33)=(SUM(R33:U33)),(SUM(F33:O33)))</f>
        <v>0</v>
      </c>
      <c r="Q33" s="217">
        <f t="shared" si="11"/>
        <v>0</v>
      </c>
      <c r="R33" s="176"/>
      <c r="S33" s="176"/>
      <c r="T33" s="176"/>
      <c r="U33" s="176"/>
      <c r="V33" s="176"/>
      <c r="W33" s="176"/>
      <c r="X33" s="176"/>
      <c r="Y33" s="191">
        <f t="shared" ref="Y33:Y36" si="12">IF(SUM(R33:U33)=SUM(V33:X33), SUM(V33:X33),"Error")</f>
        <v>0</v>
      </c>
      <c r="Z33" s="178">
        <f t="shared" si="1"/>
        <v>0</v>
      </c>
      <c r="AA33" s="176"/>
      <c r="AB33" s="176"/>
      <c r="AC33" s="176"/>
      <c r="AD33" s="176"/>
      <c r="AE33" s="179"/>
      <c r="AF33" s="180">
        <f t="shared" si="2"/>
        <v>0</v>
      </c>
      <c r="AG33" s="178">
        <f t="shared" si="3"/>
        <v>0</v>
      </c>
      <c r="AH33" s="181" t="str">
        <f t="shared" si="5"/>
        <v/>
      </c>
      <c r="AI33" s="145" t="str">
        <f>IF(Detail!$C$3="","", Detail!$C$3)</f>
        <v/>
      </c>
    </row>
    <row r="34" spans="1:35">
      <c r="A34" s="171" t="s">
        <v>80</v>
      </c>
      <c r="B34" s="172" t="s">
        <v>41</v>
      </c>
      <c r="C34" s="188"/>
      <c r="D34" s="188"/>
      <c r="E34" s="188"/>
      <c r="F34" s="189"/>
      <c r="G34" s="189"/>
      <c r="H34" s="189"/>
      <c r="I34" s="189"/>
      <c r="J34" s="189"/>
      <c r="K34" s="189"/>
      <c r="L34" s="189"/>
      <c r="M34" s="189"/>
      <c r="N34" s="189"/>
      <c r="O34" s="190"/>
      <c r="P34" s="175">
        <f>IF(SUM(F34:O34)=(SUM(R34:U34)),(SUM(F34:O34)))</f>
        <v>0</v>
      </c>
      <c r="Q34" s="217">
        <f t="shared" si="11"/>
        <v>0</v>
      </c>
      <c r="R34" s="176"/>
      <c r="S34" s="176"/>
      <c r="T34" s="176"/>
      <c r="U34" s="176"/>
      <c r="V34" s="176"/>
      <c r="W34" s="176"/>
      <c r="X34" s="176"/>
      <c r="Y34" s="191">
        <f t="shared" si="12"/>
        <v>0</v>
      </c>
      <c r="Z34" s="178">
        <f t="shared" si="1"/>
        <v>0</v>
      </c>
      <c r="AA34" s="176"/>
      <c r="AB34" s="176"/>
      <c r="AC34" s="176"/>
      <c r="AD34" s="176"/>
      <c r="AE34" s="179"/>
      <c r="AF34" s="180">
        <f t="shared" si="2"/>
        <v>0</v>
      </c>
      <c r="AG34" s="178">
        <f t="shared" si="3"/>
        <v>0</v>
      </c>
      <c r="AH34" s="181" t="str">
        <f t="shared" si="5"/>
        <v/>
      </c>
      <c r="AI34" s="145" t="str">
        <f>IF(Detail!$C$3="","", Detail!$C$3)</f>
        <v/>
      </c>
    </row>
    <row r="35" spans="1:35">
      <c r="A35" s="171" t="s">
        <v>80</v>
      </c>
      <c r="B35" s="172" t="s">
        <v>41</v>
      </c>
      <c r="C35" s="188"/>
      <c r="D35" s="188"/>
      <c r="E35" s="188"/>
      <c r="F35" s="189"/>
      <c r="G35" s="189"/>
      <c r="H35" s="189"/>
      <c r="I35" s="189"/>
      <c r="J35" s="189"/>
      <c r="K35" s="189"/>
      <c r="L35" s="189"/>
      <c r="M35" s="189"/>
      <c r="N35" s="189"/>
      <c r="O35" s="190"/>
      <c r="P35" s="175">
        <f>IF(SUM(F35:O35)=(SUM(R35:U35)),(SUM(F35:O35)))</f>
        <v>0</v>
      </c>
      <c r="Q35" s="217">
        <f t="shared" si="11"/>
        <v>0</v>
      </c>
      <c r="R35" s="176"/>
      <c r="S35" s="176"/>
      <c r="T35" s="176"/>
      <c r="U35" s="176"/>
      <c r="V35" s="176"/>
      <c r="W35" s="176"/>
      <c r="X35" s="176"/>
      <c r="Y35" s="191">
        <f t="shared" si="12"/>
        <v>0</v>
      </c>
      <c r="Z35" s="178">
        <f t="shared" si="1"/>
        <v>0</v>
      </c>
      <c r="AA35" s="176"/>
      <c r="AB35" s="176"/>
      <c r="AC35" s="176"/>
      <c r="AD35" s="176"/>
      <c r="AE35" s="179"/>
      <c r="AF35" s="180">
        <f t="shared" si="2"/>
        <v>0</v>
      </c>
      <c r="AG35" s="178">
        <f t="shared" si="3"/>
        <v>0</v>
      </c>
      <c r="AH35" s="181" t="str">
        <f t="shared" si="5"/>
        <v/>
      </c>
      <c r="AI35" s="145" t="str">
        <f>IF(Detail!$C$3="","", Detail!$C$3)</f>
        <v/>
      </c>
    </row>
    <row r="36" spans="1:35">
      <c r="A36" s="171" t="s">
        <v>80</v>
      </c>
      <c r="B36" s="172" t="s">
        <v>41</v>
      </c>
      <c r="C36" s="188"/>
      <c r="D36" s="188"/>
      <c r="E36" s="188"/>
      <c r="F36" s="189"/>
      <c r="G36" s="189"/>
      <c r="H36" s="189"/>
      <c r="I36" s="189"/>
      <c r="J36" s="189"/>
      <c r="K36" s="189"/>
      <c r="L36" s="189"/>
      <c r="M36" s="189"/>
      <c r="N36" s="189"/>
      <c r="O36" s="190"/>
      <c r="P36" s="175">
        <f>IF(SUM(F36:O36)=(SUM(R36:U36)),(SUM(F36:O36)))</f>
        <v>0</v>
      </c>
      <c r="Q36" s="217">
        <f t="shared" si="11"/>
        <v>0</v>
      </c>
      <c r="R36" s="176"/>
      <c r="S36" s="176"/>
      <c r="T36" s="176"/>
      <c r="U36" s="176"/>
      <c r="V36" s="176"/>
      <c r="W36" s="176"/>
      <c r="X36" s="176"/>
      <c r="Y36" s="191">
        <f t="shared" si="12"/>
        <v>0</v>
      </c>
      <c r="Z36" s="178">
        <f t="shared" si="1"/>
        <v>0</v>
      </c>
      <c r="AA36" s="176"/>
      <c r="AB36" s="176"/>
      <c r="AC36" s="176"/>
      <c r="AD36" s="176"/>
      <c r="AE36" s="179"/>
      <c r="AF36" s="180">
        <f t="shared" si="2"/>
        <v>0</v>
      </c>
      <c r="AG36" s="178">
        <f t="shared" si="3"/>
        <v>0</v>
      </c>
      <c r="AH36" s="181" t="str">
        <f t="shared" si="5"/>
        <v/>
      </c>
      <c r="AI36" s="145" t="str">
        <f>IF(Detail!$C$3="","", Detail!$C$3)</f>
        <v/>
      </c>
    </row>
    <row r="37" spans="1:35">
      <c r="A37" s="171"/>
      <c r="B37" s="145"/>
      <c r="C37" s="182"/>
      <c r="D37" s="145"/>
      <c r="E37" s="145"/>
      <c r="F37" s="145"/>
      <c r="G37" s="145"/>
      <c r="H37" s="145"/>
      <c r="I37" s="145"/>
      <c r="J37" s="145"/>
      <c r="K37" s="145"/>
      <c r="L37" s="145"/>
      <c r="M37" s="145"/>
      <c r="N37" s="145"/>
      <c r="O37" s="183"/>
      <c r="P37" s="145"/>
      <c r="Q37" s="223"/>
      <c r="R37" s="184"/>
      <c r="S37" s="184"/>
      <c r="T37" s="184"/>
      <c r="U37" s="184"/>
      <c r="V37" s="152"/>
      <c r="W37" s="152"/>
      <c r="X37" s="184"/>
      <c r="Y37" s="185"/>
      <c r="Z37" s="186"/>
      <c r="AA37" s="184"/>
      <c r="AB37" s="184"/>
      <c r="AC37" s="184"/>
      <c r="AD37" s="184"/>
      <c r="AE37" s="187"/>
      <c r="AF37" s="145"/>
      <c r="AG37" s="186"/>
      <c r="AH37" s="181"/>
      <c r="AI37" s="145"/>
    </row>
    <row r="38" spans="1:35">
      <c r="A38" s="171" t="s">
        <v>80</v>
      </c>
      <c r="B38" s="172" t="s">
        <v>50</v>
      </c>
      <c r="C38" s="188"/>
      <c r="D38" s="188"/>
      <c r="E38" s="188"/>
      <c r="F38" s="189"/>
      <c r="G38" s="189"/>
      <c r="H38" s="189"/>
      <c r="I38" s="189"/>
      <c r="J38" s="189"/>
      <c r="K38" s="189"/>
      <c r="L38" s="189"/>
      <c r="M38" s="189"/>
      <c r="N38" s="189"/>
      <c r="O38" s="190"/>
      <c r="P38" s="175">
        <f>IF(SUM(F38:O38)=(SUM(R38:U38)),(SUM(F38:O38)))</f>
        <v>0</v>
      </c>
      <c r="Q38" s="217">
        <f t="shared" ref="Q38:Q42" si="13">SUM(F38:O38)-SUM(R38:U38)</f>
        <v>0</v>
      </c>
      <c r="R38" s="176"/>
      <c r="S38" s="176"/>
      <c r="T38" s="176"/>
      <c r="U38" s="176"/>
      <c r="V38" s="175"/>
      <c r="W38" s="192"/>
      <c r="X38" s="176"/>
      <c r="Y38" s="191">
        <f t="shared" si="0"/>
        <v>0</v>
      </c>
      <c r="Z38" s="178">
        <f t="shared" si="1"/>
        <v>0</v>
      </c>
      <c r="AA38" s="176"/>
      <c r="AB38" s="176"/>
      <c r="AC38" s="176"/>
      <c r="AD38" s="176"/>
      <c r="AE38" s="179"/>
      <c r="AF38" s="180">
        <f t="shared" si="2"/>
        <v>0</v>
      </c>
      <c r="AG38" s="178">
        <f t="shared" si="3"/>
        <v>0</v>
      </c>
      <c r="AH38" s="181" t="str">
        <f t="shared" si="5"/>
        <v/>
      </c>
      <c r="AI38" s="145" t="str">
        <f>IF(Detail!$C$3="","", Detail!$C$3)</f>
        <v/>
      </c>
    </row>
    <row r="39" spans="1:35">
      <c r="A39" s="171" t="s">
        <v>80</v>
      </c>
      <c r="B39" s="172" t="s">
        <v>50</v>
      </c>
      <c r="C39" s="188"/>
      <c r="D39" s="188"/>
      <c r="E39" s="188"/>
      <c r="F39" s="189"/>
      <c r="G39" s="189"/>
      <c r="H39" s="189"/>
      <c r="I39" s="189"/>
      <c r="J39" s="189"/>
      <c r="K39" s="189"/>
      <c r="L39" s="189"/>
      <c r="M39" s="189"/>
      <c r="N39" s="189"/>
      <c r="O39" s="190"/>
      <c r="P39" s="175">
        <f>IF(SUM(F39:O39)=(SUM(R39:U39)),(SUM(F39:O39)))</f>
        <v>0</v>
      </c>
      <c r="Q39" s="217">
        <f t="shared" si="13"/>
        <v>0</v>
      </c>
      <c r="R39" s="176"/>
      <c r="S39" s="176"/>
      <c r="T39" s="176"/>
      <c r="U39" s="176"/>
      <c r="V39" s="175"/>
      <c r="W39" s="192"/>
      <c r="X39" s="176"/>
      <c r="Y39" s="191">
        <f t="shared" ref="Y39:Y42" si="14">IF(SUM(R39:U39)=SUM(V39:X39), SUM(V39:X39),"Error")</f>
        <v>0</v>
      </c>
      <c r="Z39" s="178">
        <f t="shared" si="1"/>
        <v>0</v>
      </c>
      <c r="AA39" s="176"/>
      <c r="AB39" s="176"/>
      <c r="AC39" s="176"/>
      <c r="AD39" s="176"/>
      <c r="AE39" s="179"/>
      <c r="AF39" s="180">
        <f t="shared" si="2"/>
        <v>0</v>
      </c>
      <c r="AG39" s="178">
        <f t="shared" si="3"/>
        <v>0</v>
      </c>
      <c r="AH39" s="181" t="str">
        <f t="shared" si="5"/>
        <v/>
      </c>
      <c r="AI39" s="145" t="str">
        <f>IF(Detail!$C$3="","", Detail!$C$3)</f>
        <v/>
      </c>
    </row>
    <row r="40" spans="1:35">
      <c r="A40" s="171" t="s">
        <v>80</v>
      </c>
      <c r="B40" s="172" t="s">
        <v>50</v>
      </c>
      <c r="C40" s="188"/>
      <c r="D40" s="188"/>
      <c r="E40" s="188"/>
      <c r="F40" s="189"/>
      <c r="G40" s="189"/>
      <c r="H40" s="189"/>
      <c r="I40" s="189"/>
      <c r="J40" s="189"/>
      <c r="K40" s="189"/>
      <c r="L40" s="189"/>
      <c r="M40" s="189"/>
      <c r="N40" s="189"/>
      <c r="O40" s="190"/>
      <c r="P40" s="175">
        <f>IF(SUM(F40:O40)=(SUM(R40:U40)),(SUM(F40:O40)))</f>
        <v>0</v>
      </c>
      <c r="Q40" s="217">
        <f t="shared" si="13"/>
        <v>0</v>
      </c>
      <c r="R40" s="176"/>
      <c r="S40" s="176"/>
      <c r="T40" s="176"/>
      <c r="U40" s="176"/>
      <c r="V40" s="175"/>
      <c r="W40" s="192"/>
      <c r="X40" s="176"/>
      <c r="Y40" s="191">
        <f t="shared" si="14"/>
        <v>0</v>
      </c>
      <c r="Z40" s="178">
        <f t="shared" si="1"/>
        <v>0</v>
      </c>
      <c r="AA40" s="176"/>
      <c r="AB40" s="176"/>
      <c r="AC40" s="176"/>
      <c r="AD40" s="176"/>
      <c r="AE40" s="179"/>
      <c r="AF40" s="180">
        <f t="shared" si="2"/>
        <v>0</v>
      </c>
      <c r="AG40" s="178">
        <f t="shared" si="3"/>
        <v>0</v>
      </c>
      <c r="AH40" s="181" t="str">
        <f t="shared" si="5"/>
        <v/>
      </c>
      <c r="AI40" s="145" t="str">
        <f>IF(Detail!$C$3="","", Detail!$C$3)</f>
        <v/>
      </c>
    </row>
    <row r="41" spans="1:35">
      <c r="A41" s="171" t="s">
        <v>80</v>
      </c>
      <c r="B41" s="172" t="s">
        <v>50</v>
      </c>
      <c r="C41" s="188"/>
      <c r="D41" s="188"/>
      <c r="E41" s="188"/>
      <c r="F41" s="189"/>
      <c r="G41" s="189"/>
      <c r="H41" s="189"/>
      <c r="I41" s="189"/>
      <c r="J41" s="189"/>
      <c r="K41" s="189"/>
      <c r="L41" s="189"/>
      <c r="M41" s="189"/>
      <c r="N41" s="189"/>
      <c r="O41" s="190"/>
      <c r="P41" s="175">
        <f>IF(SUM(F41:O41)=(SUM(R41:U41)),(SUM(F41:O41)))</f>
        <v>0</v>
      </c>
      <c r="Q41" s="217">
        <f t="shared" si="13"/>
        <v>0</v>
      </c>
      <c r="R41" s="176"/>
      <c r="S41" s="176"/>
      <c r="T41" s="176"/>
      <c r="U41" s="176"/>
      <c r="V41" s="175"/>
      <c r="W41" s="192"/>
      <c r="X41" s="176"/>
      <c r="Y41" s="191">
        <f t="shared" si="14"/>
        <v>0</v>
      </c>
      <c r="Z41" s="178">
        <f t="shared" si="1"/>
        <v>0</v>
      </c>
      <c r="AA41" s="176"/>
      <c r="AB41" s="176"/>
      <c r="AC41" s="176"/>
      <c r="AD41" s="176"/>
      <c r="AE41" s="179"/>
      <c r="AF41" s="180">
        <f t="shared" si="2"/>
        <v>0</v>
      </c>
      <c r="AG41" s="178">
        <f t="shared" si="3"/>
        <v>0</v>
      </c>
      <c r="AH41" s="181" t="str">
        <f t="shared" si="5"/>
        <v/>
      </c>
      <c r="AI41" s="145" t="str">
        <f>IF(Detail!$C$3="","", Detail!$C$3)</f>
        <v/>
      </c>
    </row>
    <row r="42" spans="1:35">
      <c r="A42" s="171" t="s">
        <v>80</v>
      </c>
      <c r="B42" s="172" t="s">
        <v>50</v>
      </c>
      <c r="C42" s="188"/>
      <c r="D42" s="188"/>
      <c r="E42" s="188"/>
      <c r="F42" s="189"/>
      <c r="G42" s="189"/>
      <c r="H42" s="189"/>
      <c r="I42" s="189"/>
      <c r="J42" s="189"/>
      <c r="K42" s="189"/>
      <c r="L42" s="189"/>
      <c r="M42" s="189"/>
      <c r="N42" s="189"/>
      <c r="O42" s="190"/>
      <c r="P42" s="175">
        <f>IF(SUM(F42:O42)=(SUM(R42:U42)),(SUM(F42:O42)))</f>
        <v>0</v>
      </c>
      <c r="Q42" s="217">
        <f t="shared" si="13"/>
        <v>0</v>
      </c>
      <c r="R42" s="176"/>
      <c r="S42" s="176"/>
      <c r="T42" s="176"/>
      <c r="U42" s="176"/>
      <c r="V42" s="175"/>
      <c r="W42" s="192"/>
      <c r="X42" s="176"/>
      <c r="Y42" s="191">
        <f t="shared" si="14"/>
        <v>0</v>
      </c>
      <c r="Z42" s="178">
        <f t="shared" si="1"/>
        <v>0</v>
      </c>
      <c r="AA42" s="176"/>
      <c r="AB42" s="176"/>
      <c r="AC42" s="176"/>
      <c r="AD42" s="176"/>
      <c r="AE42" s="179"/>
      <c r="AF42" s="180">
        <f t="shared" si="2"/>
        <v>0</v>
      </c>
      <c r="AG42" s="178">
        <f t="shared" si="3"/>
        <v>0</v>
      </c>
      <c r="AH42" s="181" t="str">
        <f t="shared" si="5"/>
        <v/>
      </c>
      <c r="AI42" s="145" t="str">
        <f>IF(Detail!$C$3="","", Detail!$C$3)</f>
        <v/>
      </c>
    </row>
    <row r="43" spans="1:35">
      <c r="A43" s="171"/>
      <c r="B43" s="145"/>
      <c r="C43" s="182"/>
      <c r="D43" s="145"/>
      <c r="E43" s="145"/>
      <c r="F43" s="145"/>
      <c r="G43" s="145"/>
      <c r="H43" s="145"/>
      <c r="I43" s="145"/>
      <c r="J43" s="145"/>
      <c r="K43" s="145"/>
      <c r="L43" s="145"/>
      <c r="M43" s="145"/>
      <c r="N43" s="145"/>
      <c r="O43" s="183"/>
      <c r="P43" s="145"/>
      <c r="Q43" s="223"/>
      <c r="R43" s="184"/>
      <c r="S43" s="184"/>
      <c r="T43" s="184"/>
      <c r="U43" s="184"/>
      <c r="V43" s="193"/>
      <c r="W43" s="193"/>
      <c r="X43" s="184"/>
      <c r="Y43" s="185"/>
      <c r="Z43" s="186"/>
      <c r="AA43" s="184"/>
      <c r="AB43" s="184"/>
      <c r="AC43" s="184"/>
      <c r="AD43" s="184"/>
      <c r="AE43" s="187"/>
      <c r="AF43" s="145"/>
      <c r="AG43" s="186"/>
      <c r="AH43" s="181"/>
      <c r="AI43" s="145"/>
    </row>
    <row r="44" spans="1:35">
      <c r="A44" s="171" t="s">
        <v>80</v>
      </c>
      <c r="B44" s="172" t="s">
        <v>44</v>
      </c>
      <c r="C44" s="188"/>
      <c r="D44" s="188"/>
      <c r="E44" s="188"/>
      <c r="F44" s="189"/>
      <c r="G44" s="189"/>
      <c r="H44" s="189"/>
      <c r="I44" s="189"/>
      <c r="J44" s="189"/>
      <c r="K44" s="189"/>
      <c r="L44" s="189"/>
      <c r="M44" s="189"/>
      <c r="N44" s="189"/>
      <c r="O44" s="190"/>
      <c r="P44" s="175">
        <f>IF(SUM(F44:O44)=(SUM(R44:U44)),(SUM(F44:O44)))</f>
        <v>0</v>
      </c>
      <c r="Q44" s="217">
        <f t="shared" ref="Q44:Q48" si="15">SUM(F44:O44)-SUM(R44:U44)</f>
        <v>0</v>
      </c>
      <c r="R44" s="176"/>
      <c r="S44" s="176"/>
      <c r="T44" s="176"/>
      <c r="U44" s="176"/>
      <c r="V44" s="176"/>
      <c r="W44" s="176"/>
      <c r="X44" s="176"/>
      <c r="Y44" s="191">
        <f t="shared" si="0"/>
        <v>0</v>
      </c>
      <c r="Z44" s="178">
        <f t="shared" si="1"/>
        <v>0</v>
      </c>
      <c r="AA44" s="176"/>
      <c r="AB44" s="176"/>
      <c r="AC44" s="176"/>
      <c r="AD44" s="176"/>
      <c r="AE44" s="179"/>
      <c r="AF44" s="180">
        <f t="shared" si="2"/>
        <v>0</v>
      </c>
      <c r="AG44" s="178">
        <f t="shared" si="3"/>
        <v>0</v>
      </c>
      <c r="AH44" s="181" t="str">
        <f t="shared" si="5"/>
        <v/>
      </c>
      <c r="AI44" s="145" t="str">
        <f>IF(Detail!$C$3="","", Detail!$C$3)</f>
        <v/>
      </c>
    </row>
    <row r="45" spans="1:35">
      <c r="A45" s="171" t="s">
        <v>80</v>
      </c>
      <c r="B45" s="172" t="s">
        <v>44</v>
      </c>
      <c r="C45" s="188"/>
      <c r="D45" s="188"/>
      <c r="E45" s="188"/>
      <c r="F45" s="189"/>
      <c r="G45" s="189"/>
      <c r="H45" s="189"/>
      <c r="I45" s="189"/>
      <c r="J45" s="189"/>
      <c r="K45" s="189"/>
      <c r="L45" s="189"/>
      <c r="M45" s="189"/>
      <c r="N45" s="189"/>
      <c r="O45" s="190"/>
      <c r="P45" s="175">
        <f>IF(SUM(F45:O45)=(SUM(R45:U45)),(SUM(F45:O45)))</f>
        <v>0</v>
      </c>
      <c r="Q45" s="217">
        <f t="shared" si="15"/>
        <v>0</v>
      </c>
      <c r="R45" s="176"/>
      <c r="S45" s="176"/>
      <c r="T45" s="176"/>
      <c r="U45" s="176"/>
      <c r="V45" s="176"/>
      <c r="W45" s="176"/>
      <c r="X45" s="176"/>
      <c r="Y45" s="191">
        <f t="shared" ref="Y45:Y48" si="16">IF(SUM(R45:U45)=SUM(V45:X45), SUM(V45:X45),"Error")</f>
        <v>0</v>
      </c>
      <c r="Z45" s="178">
        <f t="shared" si="1"/>
        <v>0</v>
      </c>
      <c r="AA45" s="176"/>
      <c r="AB45" s="176"/>
      <c r="AC45" s="176"/>
      <c r="AD45" s="176"/>
      <c r="AE45" s="179"/>
      <c r="AF45" s="180">
        <f t="shared" si="2"/>
        <v>0</v>
      </c>
      <c r="AG45" s="178">
        <f t="shared" si="3"/>
        <v>0</v>
      </c>
      <c r="AH45" s="181" t="str">
        <f t="shared" si="5"/>
        <v/>
      </c>
      <c r="AI45" s="145" t="str">
        <f>IF(Detail!$C$3="","", Detail!$C$3)</f>
        <v/>
      </c>
    </row>
    <row r="46" spans="1:35">
      <c r="A46" s="171" t="s">
        <v>80</v>
      </c>
      <c r="B46" s="172" t="s">
        <v>44</v>
      </c>
      <c r="C46" s="188"/>
      <c r="D46" s="188"/>
      <c r="E46" s="188"/>
      <c r="F46" s="189"/>
      <c r="G46" s="189"/>
      <c r="H46" s="189"/>
      <c r="I46" s="189"/>
      <c r="J46" s="189"/>
      <c r="K46" s="189"/>
      <c r="L46" s="189"/>
      <c r="M46" s="189"/>
      <c r="N46" s="189"/>
      <c r="O46" s="190"/>
      <c r="P46" s="175">
        <f>IF(SUM(F46:O46)=(SUM(R46:U46)),(SUM(F46:O46)))</f>
        <v>0</v>
      </c>
      <c r="Q46" s="217">
        <f t="shared" si="15"/>
        <v>0</v>
      </c>
      <c r="R46" s="176"/>
      <c r="S46" s="176"/>
      <c r="T46" s="176"/>
      <c r="U46" s="176"/>
      <c r="V46" s="176"/>
      <c r="W46" s="176"/>
      <c r="X46" s="176"/>
      <c r="Y46" s="191">
        <f t="shared" si="16"/>
        <v>0</v>
      </c>
      <c r="Z46" s="178">
        <f t="shared" si="1"/>
        <v>0</v>
      </c>
      <c r="AA46" s="176"/>
      <c r="AB46" s="176"/>
      <c r="AC46" s="176"/>
      <c r="AD46" s="176"/>
      <c r="AE46" s="179"/>
      <c r="AF46" s="180">
        <f t="shared" si="2"/>
        <v>0</v>
      </c>
      <c r="AG46" s="178">
        <f t="shared" si="3"/>
        <v>0</v>
      </c>
      <c r="AH46" s="181" t="str">
        <f t="shared" si="5"/>
        <v/>
      </c>
      <c r="AI46" s="145" t="str">
        <f>IF(Detail!$C$3="","", Detail!$C$3)</f>
        <v/>
      </c>
    </row>
    <row r="47" spans="1:35">
      <c r="A47" s="171" t="s">
        <v>80</v>
      </c>
      <c r="B47" s="172" t="s">
        <v>44</v>
      </c>
      <c r="C47" s="188"/>
      <c r="D47" s="188"/>
      <c r="E47" s="188"/>
      <c r="F47" s="189"/>
      <c r="G47" s="189"/>
      <c r="H47" s="189"/>
      <c r="I47" s="189"/>
      <c r="J47" s="189"/>
      <c r="K47" s="189"/>
      <c r="L47" s="189"/>
      <c r="M47" s="189"/>
      <c r="N47" s="189"/>
      <c r="O47" s="190"/>
      <c r="P47" s="175">
        <f>IF(SUM(F47:O47)=(SUM(R47:U47)),(SUM(F47:O47)))</f>
        <v>0</v>
      </c>
      <c r="Q47" s="217">
        <f t="shared" si="15"/>
        <v>0</v>
      </c>
      <c r="R47" s="176"/>
      <c r="S47" s="176"/>
      <c r="T47" s="176"/>
      <c r="U47" s="176"/>
      <c r="V47" s="176"/>
      <c r="W47" s="176"/>
      <c r="X47" s="176"/>
      <c r="Y47" s="191">
        <f t="shared" si="16"/>
        <v>0</v>
      </c>
      <c r="Z47" s="178">
        <f t="shared" si="1"/>
        <v>0</v>
      </c>
      <c r="AA47" s="176"/>
      <c r="AB47" s="176"/>
      <c r="AC47" s="176"/>
      <c r="AD47" s="176"/>
      <c r="AE47" s="179"/>
      <c r="AF47" s="180">
        <f t="shared" si="2"/>
        <v>0</v>
      </c>
      <c r="AG47" s="178">
        <f t="shared" si="3"/>
        <v>0</v>
      </c>
      <c r="AH47" s="181" t="str">
        <f t="shared" si="5"/>
        <v/>
      </c>
      <c r="AI47" s="145" t="str">
        <f>IF(Detail!$C$3="","", Detail!$C$3)</f>
        <v/>
      </c>
    </row>
    <row r="48" spans="1:35">
      <c r="A48" s="171" t="s">
        <v>80</v>
      </c>
      <c r="B48" s="172" t="s">
        <v>44</v>
      </c>
      <c r="C48" s="188"/>
      <c r="D48" s="188"/>
      <c r="E48" s="188"/>
      <c r="F48" s="189"/>
      <c r="G48" s="189"/>
      <c r="H48" s="189"/>
      <c r="I48" s="189"/>
      <c r="J48" s="189"/>
      <c r="K48" s="189"/>
      <c r="L48" s="189"/>
      <c r="M48" s="189"/>
      <c r="N48" s="189"/>
      <c r="O48" s="190"/>
      <c r="P48" s="175">
        <f>IF(SUM(F48:O48)=(SUM(R48:U48)),(SUM(F48:O48)))</f>
        <v>0</v>
      </c>
      <c r="Q48" s="217">
        <f t="shared" si="15"/>
        <v>0</v>
      </c>
      <c r="R48" s="176"/>
      <c r="S48" s="176"/>
      <c r="T48" s="176"/>
      <c r="U48" s="176"/>
      <c r="V48" s="176"/>
      <c r="W48" s="176"/>
      <c r="X48" s="176"/>
      <c r="Y48" s="191">
        <f t="shared" si="16"/>
        <v>0</v>
      </c>
      <c r="Z48" s="178">
        <f t="shared" si="1"/>
        <v>0</v>
      </c>
      <c r="AA48" s="176"/>
      <c r="AB48" s="176"/>
      <c r="AC48" s="176"/>
      <c r="AD48" s="176"/>
      <c r="AE48" s="179"/>
      <c r="AF48" s="180">
        <f t="shared" si="2"/>
        <v>0</v>
      </c>
      <c r="AG48" s="178">
        <f t="shared" si="3"/>
        <v>0</v>
      </c>
      <c r="AH48" s="181" t="str">
        <f t="shared" si="5"/>
        <v/>
      </c>
      <c r="AI48" s="145" t="str">
        <f>IF(Detail!$C$3="","", Detail!$C$3)</f>
        <v/>
      </c>
    </row>
    <row r="49" spans="1:35">
      <c r="A49" s="171"/>
      <c r="B49" s="145"/>
      <c r="C49" s="182"/>
      <c r="D49" s="145"/>
      <c r="E49" s="145"/>
      <c r="F49" s="145"/>
      <c r="G49" s="145"/>
      <c r="H49" s="145"/>
      <c r="I49" s="145"/>
      <c r="J49" s="145"/>
      <c r="K49" s="145"/>
      <c r="L49" s="145"/>
      <c r="M49" s="145"/>
      <c r="N49" s="145"/>
      <c r="O49" s="183"/>
      <c r="P49" s="145"/>
      <c r="Q49" s="223"/>
      <c r="R49" s="184"/>
      <c r="S49" s="184"/>
      <c r="T49" s="184"/>
      <c r="U49" s="184"/>
      <c r="V49" s="184"/>
      <c r="W49" s="184"/>
      <c r="X49" s="184"/>
      <c r="Y49" s="185"/>
      <c r="Z49" s="186"/>
      <c r="AA49" s="184"/>
      <c r="AB49" s="184"/>
      <c r="AC49" s="184"/>
      <c r="AD49" s="184"/>
      <c r="AE49" s="187"/>
      <c r="AF49" s="145"/>
      <c r="AG49" s="186"/>
      <c r="AH49" s="181"/>
      <c r="AI49" s="145"/>
    </row>
    <row r="50" spans="1:35">
      <c r="A50" s="171" t="s">
        <v>80</v>
      </c>
      <c r="B50" s="172" t="s">
        <v>43</v>
      </c>
      <c r="C50" s="188"/>
      <c r="D50" s="188"/>
      <c r="E50" s="188"/>
      <c r="F50" s="189"/>
      <c r="G50" s="189"/>
      <c r="H50" s="189"/>
      <c r="I50" s="189"/>
      <c r="J50" s="189"/>
      <c r="K50" s="189"/>
      <c r="L50" s="189"/>
      <c r="M50" s="189"/>
      <c r="N50" s="189"/>
      <c r="O50" s="190"/>
      <c r="P50" s="175">
        <f>IF(SUM(F50:O50)=(SUM(R50:U50)),(SUM(F50:O50)))</f>
        <v>0</v>
      </c>
      <c r="Q50" s="217">
        <f t="shared" ref="Q50:Q54" si="17">SUM(F50:O50)-SUM(R50:U50)</f>
        <v>0</v>
      </c>
      <c r="R50" s="176"/>
      <c r="S50" s="176"/>
      <c r="T50" s="176"/>
      <c r="U50" s="176"/>
      <c r="V50" s="176"/>
      <c r="W50" s="176"/>
      <c r="X50" s="176"/>
      <c r="Y50" s="191">
        <f t="shared" si="0"/>
        <v>0</v>
      </c>
      <c r="Z50" s="178">
        <f t="shared" si="1"/>
        <v>0</v>
      </c>
      <c r="AA50" s="176"/>
      <c r="AB50" s="176"/>
      <c r="AC50" s="176"/>
      <c r="AD50" s="176"/>
      <c r="AE50" s="179"/>
      <c r="AF50" s="180">
        <f t="shared" si="2"/>
        <v>0</v>
      </c>
      <c r="AG50" s="178">
        <f t="shared" si="3"/>
        <v>0</v>
      </c>
      <c r="AH50" s="181" t="str">
        <f t="shared" si="5"/>
        <v/>
      </c>
      <c r="AI50" s="145" t="str">
        <f>IF(Detail!$C$3="","", Detail!$C$3)</f>
        <v/>
      </c>
    </row>
    <row r="51" spans="1:35">
      <c r="A51" s="171" t="s">
        <v>80</v>
      </c>
      <c r="B51" s="172" t="s">
        <v>43</v>
      </c>
      <c r="C51" s="188"/>
      <c r="D51" s="188"/>
      <c r="E51" s="188"/>
      <c r="F51" s="189"/>
      <c r="G51" s="189"/>
      <c r="H51" s="189"/>
      <c r="I51" s="189"/>
      <c r="J51" s="189"/>
      <c r="K51" s="189"/>
      <c r="L51" s="189"/>
      <c r="M51" s="189"/>
      <c r="N51" s="189"/>
      <c r="O51" s="190"/>
      <c r="P51" s="175">
        <f>IF(SUM(F51:O51)=(SUM(R51:U51)),(SUM(F51:O51)))</f>
        <v>0</v>
      </c>
      <c r="Q51" s="217">
        <f t="shared" si="17"/>
        <v>0</v>
      </c>
      <c r="R51" s="176"/>
      <c r="S51" s="176"/>
      <c r="T51" s="176"/>
      <c r="U51" s="176"/>
      <c r="V51" s="176"/>
      <c r="W51" s="176"/>
      <c r="X51" s="176"/>
      <c r="Y51" s="191">
        <f t="shared" ref="Y51:Y54" si="18">IF(SUM(R51:U51)=SUM(V51:X51), SUM(V51:X51),"Error")</f>
        <v>0</v>
      </c>
      <c r="Z51" s="178">
        <f t="shared" si="1"/>
        <v>0</v>
      </c>
      <c r="AA51" s="176"/>
      <c r="AB51" s="176"/>
      <c r="AC51" s="176"/>
      <c r="AD51" s="176"/>
      <c r="AE51" s="179"/>
      <c r="AF51" s="180">
        <f t="shared" si="2"/>
        <v>0</v>
      </c>
      <c r="AG51" s="178">
        <f t="shared" si="3"/>
        <v>0</v>
      </c>
      <c r="AH51" s="181" t="str">
        <f t="shared" si="5"/>
        <v/>
      </c>
      <c r="AI51" s="145" t="str">
        <f>IF(Detail!$C$3="","", Detail!$C$3)</f>
        <v/>
      </c>
    </row>
    <row r="52" spans="1:35">
      <c r="A52" s="171" t="s">
        <v>80</v>
      </c>
      <c r="B52" s="172" t="s">
        <v>43</v>
      </c>
      <c r="C52" s="188"/>
      <c r="D52" s="188"/>
      <c r="E52" s="188"/>
      <c r="F52" s="189"/>
      <c r="G52" s="189"/>
      <c r="H52" s="189"/>
      <c r="I52" s="189"/>
      <c r="J52" s="189"/>
      <c r="K52" s="189"/>
      <c r="L52" s="189"/>
      <c r="M52" s="189"/>
      <c r="N52" s="189"/>
      <c r="O52" s="190"/>
      <c r="P52" s="175">
        <f>IF(SUM(F52:O52)=(SUM(R52:U52)),(SUM(F52:O52)))</f>
        <v>0</v>
      </c>
      <c r="Q52" s="217">
        <f t="shared" si="17"/>
        <v>0</v>
      </c>
      <c r="R52" s="176"/>
      <c r="S52" s="176"/>
      <c r="T52" s="176"/>
      <c r="U52" s="176"/>
      <c r="V52" s="176"/>
      <c r="W52" s="176"/>
      <c r="X52" s="176"/>
      <c r="Y52" s="191">
        <f t="shared" si="18"/>
        <v>0</v>
      </c>
      <c r="Z52" s="178">
        <f t="shared" si="1"/>
        <v>0</v>
      </c>
      <c r="AA52" s="176"/>
      <c r="AB52" s="176"/>
      <c r="AC52" s="176"/>
      <c r="AD52" s="176"/>
      <c r="AE52" s="179"/>
      <c r="AF52" s="180">
        <f t="shared" si="2"/>
        <v>0</v>
      </c>
      <c r="AG52" s="178">
        <f t="shared" si="3"/>
        <v>0</v>
      </c>
      <c r="AH52" s="181" t="str">
        <f t="shared" si="5"/>
        <v/>
      </c>
      <c r="AI52" s="145" t="str">
        <f>IF(Detail!$C$3="","", Detail!$C$3)</f>
        <v/>
      </c>
    </row>
    <row r="53" spans="1:35">
      <c r="A53" s="171" t="s">
        <v>80</v>
      </c>
      <c r="B53" s="172" t="s">
        <v>43</v>
      </c>
      <c r="C53" s="188"/>
      <c r="D53" s="188"/>
      <c r="E53" s="188"/>
      <c r="F53" s="189"/>
      <c r="G53" s="189"/>
      <c r="H53" s="189"/>
      <c r="I53" s="189"/>
      <c r="J53" s="189"/>
      <c r="K53" s="189"/>
      <c r="L53" s="189"/>
      <c r="M53" s="189"/>
      <c r="N53" s="189"/>
      <c r="O53" s="190"/>
      <c r="P53" s="175">
        <f>IF(SUM(F53:O53)=(SUM(R53:U53)),(SUM(F53:O53)))</f>
        <v>0</v>
      </c>
      <c r="Q53" s="217">
        <f t="shared" si="17"/>
        <v>0</v>
      </c>
      <c r="R53" s="176"/>
      <c r="S53" s="176"/>
      <c r="T53" s="176"/>
      <c r="U53" s="176"/>
      <c r="V53" s="176"/>
      <c r="W53" s="176"/>
      <c r="X53" s="176"/>
      <c r="Y53" s="191">
        <f t="shared" si="18"/>
        <v>0</v>
      </c>
      <c r="Z53" s="178">
        <f t="shared" si="1"/>
        <v>0</v>
      </c>
      <c r="AA53" s="176"/>
      <c r="AB53" s="176"/>
      <c r="AC53" s="176"/>
      <c r="AD53" s="176"/>
      <c r="AE53" s="179"/>
      <c r="AF53" s="180">
        <f t="shared" si="2"/>
        <v>0</v>
      </c>
      <c r="AG53" s="178">
        <f t="shared" si="3"/>
        <v>0</v>
      </c>
      <c r="AH53" s="181" t="str">
        <f t="shared" si="5"/>
        <v/>
      </c>
      <c r="AI53" s="145" t="str">
        <f>IF(Detail!$C$3="","", Detail!$C$3)</f>
        <v/>
      </c>
    </row>
    <row r="54" spans="1:35">
      <c r="A54" s="171" t="s">
        <v>80</v>
      </c>
      <c r="B54" s="172" t="s">
        <v>43</v>
      </c>
      <c r="C54" s="188"/>
      <c r="D54" s="188"/>
      <c r="E54" s="188"/>
      <c r="F54" s="189"/>
      <c r="G54" s="189"/>
      <c r="H54" s="189"/>
      <c r="I54" s="189"/>
      <c r="J54" s="189"/>
      <c r="K54" s="189"/>
      <c r="L54" s="189"/>
      <c r="M54" s="189"/>
      <c r="N54" s="189"/>
      <c r="O54" s="190"/>
      <c r="P54" s="175">
        <f>IF(SUM(F54:O54)=(SUM(R54:U54)),(SUM(F54:O54)))</f>
        <v>0</v>
      </c>
      <c r="Q54" s="217">
        <f t="shared" si="17"/>
        <v>0</v>
      </c>
      <c r="R54" s="176"/>
      <c r="S54" s="176"/>
      <c r="T54" s="176"/>
      <c r="U54" s="176"/>
      <c r="V54" s="176"/>
      <c r="W54" s="176"/>
      <c r="X54" s="176"/>
      <c r="Y54" s="191">
        <f t="shared" si="18"/>
        <v>0</v>
      </c>
      <c r="Z54" s="178">
        <f t="shared" si="1"/>
        <v>0</v>
      </c>
      <c r="AA54" s="176"/>
      <c r="AB54" s="176"/>
      <c r="AC54" s="176"/>
      <c r="AD54" s="176"/>
      <c r="AE54" s="179"/>
      <c r="AF54" s="180">
        <f t="shared" si="2"/>
        <v>0</v>
      </c>
      <c r="AG54" s="178">
        <f t="shared" si="3"/>
        <v>0</v>
      </c>
      <c r="AH54" s="181" t="str">
        <f t="shared" si="5"/>
        <v/>
      </c>
      <c r="AI54" s="145" t="str">
        <f>IF(Detail!$C$3="","", Detail!$C$3)</f>
        <v/>
      </c>
    </row>
    <row r="55" spans="1:35">
      <c r="A55" s="171"/>
      <c r="B55" s="145"/>
      <c r="C55" s="182"/>
      <c r="D55" s="145"/>
      <c r="E55" s="145"/>
      <c r="F55" s="145"/>
      <c r="G55" s="145"/>
      <c r="H55" s="145"/>
      <c r="I55" s="145"/>
      <c r="J55" s="145"/>
      <c r="K55" s="145"/>
      <c r="L55" s="145"/>
      <c r="M55" s="145"/>
      <c r="N55" s="145"/>
      <c r="O55" s="183"/>
      <c r="P55" s="145"/>
      <c r="Q55" s="223"/>
      <c r="R55" s="184"/>
      <c r="S55" s="184"/>
      <c r="T55" s="184"/>
      <c r="U55" s="184"/>
      <c r="V55" s="184"/>
      <c r="W55" s="184"/>
      <c r="X55" s="184"/>
      <c r="Y55" s="185"/>
      <c r="Z55" s="186"/>
      <c r="AA55" s="184"/>
      <c r="AB55" s="184"/>
      <c r="AC55" s="184"/>
      <c r="AD55" s="184"/>
      <c r="AE55" s="187"/>
      <c r="AF55" s="145"/>
      <c r="AG55" s="186"/>
      <c r="AH55" s="181"/>
      <c r="AI55" s="145"/>
    </row>
    <row r="56" spans="1:35">
      <c r="A56" s="171" t="s">
        <v>80</v>
      </c>
      <c r="B56" s="172" t="s">
        <v>45</v>
      </c>
      <c r="C56" s="188"/>
      <c r="D56" s="188"/>
      <c r="E56" s="188"/>
      <c r="F56" s="189"/>
      <c r="G56" s="189"/>
      <c r="H56" s="189"/>
      <c r="I56" s="189"/>
      <c r="J56" s="189"/>
      <c r="K56" s="189"/>
      <c r="L56" s="189"/>
      <c r="M56" s="189"/>
      <c r="N56" s="189"/>
      <c r="O56" s="190"/>
      <c r="P56" s="175">
        <f>IF(SUM(F56:O56)=(SUM(R56:U56)),(SUM(F56:O56)))</f>
        <v>0</v>
      </c>
      <c r="Q56" s="217">
        <f t="shared" ref="Q56:Q60" si="19">SUM(F56:O56)-SUM(R56:U56)</f>
        <v>0</v>
      </c>
      <c r="R56" s="176"/>
      <c r="S56" s="176"/>
      <c r="T56" s="176"/>
      <c r="U56" s="176"/>
      <c r="V56" s="176"/>
      <c r="W56" s="176"/>
      <c r="X56" s="176"/>
      <c r="Y56" s="191">
        <f t="shared" si="0"/>
        <v>0</v>
      </c>
      <c r="Z56" s="178">
        <f t="shared" si="1"/>
        <v>0</v>
      </c>
      <c r="AA56" s="176"/>
      <c r="AB56" s="176"/>
      <c r="AC56" s="176"/>
      <c r="AD56" s="176"/>
      <c r="AE56" s="179"/>
      <c r="AF56" s="180">
        <f t="shared" si="2"/>
        <v>0</v>
      </c>
      <c r="AG56" s="178">
        <f t="shared" si="3"/>
        <v>0</v>
      </c>
      <c r="AH56" s="181" t="str">
        <f t="shared" si="5"/>
        <v/>
      </c>
      <c r="AI56" s="145" t="str">
        <f>IF(Detail!$C$3="","", Detail!$C$3)</f>
        <v/>
      </c>
    </row>
    <row r="57" spans="1:35">
      <c r="A57" s="171" t="s">
        <v>80</v>
      </c>
      <c r="B57" s="172" t="s">
        <v>45</v>
      </c>
      <c r="C57" s="188"/>
      <c r="D57" s="188"/>
      <c r="E57" s="188"/>
      <c r="F57" s="189"/>
      <c r="G57" s="189"/>
      <c r="H57" s="189"/>
      <c r="I57" s="189"/>
      <c r="J57" s="189"/>
      <c r="K57" s="189"/>
      <c r="L57" s="189"/>
      <c r="M57" s="189"/>
      <c r="N57" s="189"/>
      <c r="O57" s="190"/>
      <c r="P57" s="175">
        <f>IF(SUM(F57:O57)=(SUM(R57:U57)),(SUM(F57:O57)))</f>
        <v>0</v>
      </c>
      <c r="Q57" s="217">
        <f t="shared" si="19"/>
        <v>0</v>
      </c>
      <c r="R57" s="176"/>
      <c r="S57" s="176"/>
      <c r="T57" s="176"/>
      <c r="U57" s="176"/>
      <c r="V57" s="176"/>
      <c r="W57" s="176"/>
      <c r="X57" s="176"/>
      <c r="Y57" s="191">
        <f t="shared" ref="Y57:Y60" si="20">IF(SUM(R57:U57)=SUM(V57:X57), SUM(V57:X57),"Error")</f>
        <v>0</v>
      </c>
      <c r="Z57" s="178">
        <f t="shared" si="1"/>
        <v>0</v>
      </c>
      <c r="AA57" s="176"/>
      <c r="AB57" s="176"/>
      <c r="AC57" s="176"/>
      <c r="AD57" s="176"/>
      <c r="AE57" s="179"/>
      <c r="AF57" s="180">
        <f t="shared" si="2"/>
        <v>0</v>
      </c>
      <c r="AG57" s="178">
        <f t="shared" si="3"/>
        <v>0</v>
      </c>
      <c r="AH57" s="181" t="str">
        <f t="shared" si="5"/>
        <v/>
      </c>
      <c r="AI57" s="145" t="str">
        <f>IF(Detail!$C$3="","", Detail!$C$3)</f>
        <v/>
      </c>
    </row>
    <row r="58" spans="1:35">
      <c r="A58" s="171" t="s">
        <v>80</v>
      </c>
      <c r="B58" s="172" t="s">
        <v>45</v>
      </c>
      <c r="C58" s="188"/>
      <c r="D58" s="188"/>
      <c r="E58" s="188"/>
      <c r="F58" s="189"/>
      <c r="G58" s="189"/>
      <c r="H58" s="189"/>
      <c r="I58" s="189"/>
      <c r="J58" s="189"/>
      <c r="K58" s="189"/>
      <c r="L58" s="189"/>
      <c r="M58" s="189"/>
      <c r="N58" s="189"/>
      <c r="O58" s="190"/>
      <c r="P58" s="175">
        <f>IF(SUM(F58:O58)=(SUM(R58:U58)),(SUM(F58:O58)))</f>
        <v>0</v>
      </c>
      <c r="Q58" s="217">
        <f t="shared" si="19"/>
        <v>0</v>
      </c>
      <c r="R58" s="176"/>
      <c r="S58" s="176"/>
      <c r="T58" s="176"/>
      <c r="U58" s="176"/>
      <c r="V58" s="176"/>
      <c r="W58" s="176"/>
      <c r="X58" s="176"/>
      <c r="Y58" s="191">
        <f t="shared" si="20"/>
        <v>0</v>
      </c>
      <c r="Z58" s="178">
        <f t="shared" si="1"/>
        <v>0</v>
      </c>
      <c r="AA58" s="176"/>
      <c r="AB58" s="176"/>
      <c r="AC58" s="176"/>
      <c r="AD58" s="176"/>
      <c r="AE58" s="179"/>
      <c r="AF58" s="180">
        <f t="shared" si="2"/>
        <v>0</v>
      </c>
      <c r="AG58" s="178">
        <f t="shared" si="3"/>
        <v>0</v>
      </c>
      <c r="AH58" s="181" t="str">
        <f t="shared" si="5"/>
        <v/>
      </c>
      <c r="AI58" s="145" t="str">
        <f>IF(Detail!$C$3="","", Detail!$C$3)</f>
        <v/>
      </c>
    </row>
    <row r="59" spans="1:35">
      <c r="A59" s="171" t="s">
        <v>80</v>
      </c>
      <c r="B59" s="172" t="s">
        <v>45</v>
      </c>
      <c r="C59" s="188"/>
      <c r="D59" s="188"/>
      <c r="E59" s="188"/>
      <c r="F59" s="189"/>
      <c r="G59" s="189"/>
      <c r="H59" s="189"/>
      <c r="I59" s="189"/>
      <c r="J59" s="189"/>
      <c r="K59" s="189"/>
      <c r="L59" s="189"/>
      <c r="M59" s="189"/>
      <c r="N59" s="189"/>
      <c r="O59" s="190"/>
      <c r="P59" s="175">
        <f>IF(SUM(F59:O59)=(SUM(R59:U59)),(SUM(F59:O59)))</f>
        <v>0</v>
      </c>
      <c r="Q59" s="217">
        <f t="shared" si="19"/>
        <v>0</v>
      </c>
      <c r="R59" s="176"/>
      <c r="S59" s="176"/>
      <c r="T59" s="176"/>
      <c r="U59" s="176"/>
      <c r="V59" s="176"/>
      <c r="W59" s="176"/>
      <c r="X59" s="176"/>
      <c r="Y59" s="191">
        <f t="shared" si="20"/>
        <v>0</v>
      </c>
      <c r="Z59" s="178">
        <f t="shared" si="1"/>
        <v>0</v>
      </c>
      <c r="AA59" s="176"/>
      <c r="AB59" s="176"/>
      <c r="AC59" s="176"/>
      <c r="AD59" s="176"/>
      <c r="AE59" s="179"/>
      <c r="AF59" s="180">
        <f t="shared" si="2"/>
        <v>0</v>
      </c>
      <c r="AG59" s="178">
        <f t="shared" si="3"/>
        <v>0</v>
      </c>
      <c r="AH59" s="181" t="str">
        <f t="shared" si="5"/>
        <v/>
      </c>
      <c r="AI59" s="145" t="str">
        <f>IF(Detail!$C$3="","", Detail!$C$3)</f>
        <v/>
      </c>
    </row>
    <row r="60" spans="1:35">
      <c r="A60" s="171" t="s">
        <v>80</v>
      </c>
      <c r="B60" s="172" t="s">
        <v>45</v>
      </c>
      <c r="C60" s="188"/>
      <c r="D60" s="188"/>
      <c r="E60" s="188"/>
      <c r="F60" s="189"/>
      <c r="G60" s="189"/>
      <c r="H60" s="189"/>
      <c r="I60" s="189"/>
      <c r="J60" s="189"/>
      <c r="K60" s="189"/>
      <c r="L60" s="189"/>
      <c r="M60" s="189"/>
      <c r="N60" s="189"/>
      <c r="O60" s="190"/>
      <c r="P60" s="175">
        <f>IF(SUM(F60:O60)=(SUM(R60:U60)),(SUM(F60:O60)))</f>
        <v>0</v>
      </c>
      <c r="Q60" s="217">
        <f t="shared" si="19"/>
        <v>0</v>
      </c>
      <c r="R60" s="176"/>
      <c r="S60" s="176"/>
      <c r="T60" s="176"/>
      <c r="U60" s="176"/>
      <c r="V60" s="176"/>
      <c r="W60" s="176"/>
      <c r="X60" s="176"/>
      <c r="Y60" s="191">
        <f t="shared" si="20"/>
        <v>0</v>
      </c>
      <c r="Z60" s="178">
        <f t="shared" si="1"/>
        <v>0</v>
      </c>
      <c r="AA60" s="176"/>
      <c r="AB60" s="176"/>
      <c r="AC60" s="176"/>
      <c r="AD60" s="176"/>
      <c r="AE60" s="179"/>
      <c r="AF60" s="180">
        <f t="shared" si="2"/>
        <v>0</v>
      </c>
      <c r="AG60" s="178">
        <f t="shared" si="3"/>
        <v>0</v>
      </c>
      <c r="AH60" s="181" t="str">
        <f t="shared" si="5"/>
        <v/>
      </c>
      <c r="AI60" s="145" t="str">
        <f>IF(Detail!$C$3="","", Detail!$C$3)</f>
        <v/>
      </c>
    </row>
    <row r="61" spans="1:35">
      <c r="A61" s="171"/>
      <c r="B61" s="145"/>
      <c r="C61" s="182"/>
      <c r="D61" s="145"/>
      <c r="E61" s="145"/>
      <c r="F61" s="145"/>
      <c r="G61" s="145"/>
      <c r="H61" s="145"/>
      <c r="I61" s="145"/>
      <c r="J61" s="145"/>
      <c r="K61" s="145"/>
      <c r="L61" s="145"/>
      <c r="M61" s="145"/>
      <c r="N61" s="145"/>
      <c r="O61" s="183"/>
      <c r="P61" s="145"/>
      <c r="Q61" s="223"/>
      <c r="R61" s="184"/>
      <c r="S61" s="184"/>
      <c r="T61" s="184"/>
      <c r="U61" s="184"/>
      <c r="V61" s="184"/>
      <c r="W61" s="184"/>
      <c r="X61" s="184"/>
      <c r="Y61" s="185"/>
      <c r="Z61" s="186"/>
      <c r="AA61" s="184"/>
      <c r="AB61" s="184"/>
      <c r="AC61" s="184"/>
      <c r="AD61" s="184"/>
      <c r="AE61" s="187"/>
      <c r="AF61" s="145"/>
      <c r="AG61" s="186"/>
      <c r="AH61" s="181"/>
      <c r="AI61" s="145"/>
    </row>
    <row r="62" spans="1:35">
      <c r="A62" s="171" t="s">
        <v>80</v>
      </c>
      <c r="B62" s="172" t="s">
        <v>94</v>
      </c>
      <c r="C62" s="188"/>
      <c r="D62" s="188"/>
      <c r="E62" s="188"/>
      <c r="F62" s="189"/>
      <c r="G62" s="189"/>
      <c r="H62" s="189"/>
      <c r="I62" s="189"/>
      <c r="J62" s="189"/>
      <c r="K62" s="189"/>
      <c r="L62" s="189"/>
      <c r="M62" s="189"/>
      <c r="N62" s="189"/>
      <c r="O62" s="190"/>
      <c r="P62" s="175">
        <f>IF(SUM(F62:O62)=(SUM(R62:U62)),(SUM(F62:O62)))</f>
        <v>0</v>
      </c>
      <c r="Q62" s="217">
        <f t="shared" ref="Q62:Q66" si="21">SUM(F62:O62)-SUM(R62:U62)</f>
        <v>0</v>
      </c>
      <c r="R62" s="176"/>
      <c r="S62" s="176"/>
      <c r="T62" s="176"/>
      <c r="U62" s="176"/>
      <c r="V62" s="176"/>
      <c r="W62" s="176"/>
      <c r="X62" s="176"/>
      <c r="Y62" s="191">
        <f t="shared" si="0"/>
        <v>0</v>
      </c>
      <c r="Z62" s="178">
        <f t="shared" si="1"/>
        <v>0</v>
      </c>
      <c r="AA62" s="176"/>
      <c r="AB62" s="176"/>
      <c r="AC62" s="176"/>
      <c r="AD62" s="176"/>
      <c r="AE62" s="179"/>
      <c r="AF62" s="180">
        <f t="shared" si="2"/>
        <v>0</v>
      </c>
      <c r="AG62" s="178">
        <f t="shared" si="3"/>
        <v>0</v>
      </c>
      <c r="AH62" s="181" t="str">
        <f t="shared" si="5"/>
        <v/>
      </c>
      <c r="AI62" s="145" t="str">
        <f>IF(Detail!$C$3="","", Detail!$C$3)</f>
        <v/>
      </c>
    </row>
    <row r="63" spans="1:35">
      <c r="A63" s="171" t="s">
        <v>80</v>
      </c>
      <c r="B63" s="172" t="s">
        <v>94</v>
      </c>
      <c r="C63" s="188"/>
      <c r="D63" s="188"/>
      <c r="E63" s="188"/>
      <c r="F63" s="189"/>
      <c r="G63" s="189"/>
      <c r="H63" s="189"/>
      <c r="I63" s="189"/>
      <c r="J63" s="189"/>
      <c r="K63" s="189"/>
      <c r="L63" s="189"/>
      <c r="M63" s="189"/>
      <c r="N63" s="189"/>
      <c r="O63" s="190"/>
      <c r="P63" s="175">
        <f>IF(SUM(F63:O63)=(SUM(R63:U63)),(SUM(F63:O63)))</f>
        <v>0</v>
      </c>
      <c r="Q63" s="217">
        <f t="shared" si="21"/>
        <v>0</v>
      </c>
      <c r="R63" s="176"/>
      <c r="S63" s="176"/>
      <c r="T63" s="176"/>
      <c r="U63" s="176"/>
      <c r="V63" s="176"/>
      <c r="W63" s="176"/>
      <c r="X63" s="176"/>
      <c r="Y63" s="191">
        <f t="shared" ref="Y63:Y66" si="22">IF(SUM(R63:U63)=SUM(V63:X63), SUM(V63:X63),"Error")</f>
        <v>0</v>
      </c>
      <c r="Z63" s="178">
        <f t="shared" si="1"/>
        <v>0</v>
      </c>
      <c r="AA63" s="176"/>
      <c r="AB63" s="176"/>
      <c r="AC63" s="176"/>
      <c r="AD63" s="176"/>
      <c r="AE63" s="179"/>
      <c r="AF63" s="180">
        <f t="shared" si="2"/>
        <v>0</v>
      </c>
      <c r="AG63" s="178">
        <f t="shared" si="3"/>
        <v>0</v>
      </c>
      <c r="AH63" s="181" t="str">
        <f t="shared" si="5"/>
        <v/>
      </c>
      <c r="AI63" s="145" t="str">
        <f>IF(Detail!$C$3="","", Detail!$C$3)</f>
        <v/>
      </c>
    </row>
    <row r="64" spans="1:35">
      <c r="A64" s="171" t="s">
        <v>80</v>
      </c>
      <c r="B64" s="172" t="s">
        <v>94</v>
      </c>
      <c r="C64" s="188"/>
      <c r="D64" s="188"/>
      <c r="E64" s="188"/>
      <c r="F64" s="189"/>
      <c r="G64" s="189"/>
      <c r="H64" s="189"/>
      <c r="I64" s="189"/>
      <c r="J64" s="189"/>
      <c r="K64" s="189"/>
      <c r="L64" s="189"/>
      <c r="M64" s="189"/>
      <c r="N64" s="189"/>
      <c r="O64" s="190"/>
      <c r="P64" s="175">
        <f>IF(SUM(F64:O64)=(SUM(R64:U64)),(SUM(F64:O64)))</f>
        <v>0</v>
      </c>
      <c r="Q64" s="217">
        <f t="shared" si="21"/>
        <v>0</v>
      </c>
      <c r="R64" s="176"/>
      <c r="S64" s="176"/>
      <c r="T64" s="176"/>
      <c r="U64" s="176"/>
      <c r="V64" s="176"/>
      <c r="W64" s="176"/>
      <c r="X64" s="176"/>
      <c r="Y64" s="191">
        <f t="shared" si="22"/>
        <v>0</v>
      </c>
      <c r="Z64" s="178">
        <f t="shared" si="1"/>
        <v>0</v>
      </c>
      <c r="AA64" s="176"/>
      <c r="AB64" s="176"/>
      <c r="AC64" s="176"/>
      <c r="AD64" s="176"/>
      <c r="AE64" s="179"/>
      <c r="AF64" s="180">
        <f t="shared" si="2"/>
        <v>0</v>
      </c>
      <c r="AG64" s="178">
        <f t="shared" si="3"/>
        <v>0</v>
      </c>
      <c r="AH64" s="181" t="str">
        <f t="shared" si="5"/>
        <v/>
      </c>
      <c r="AI64" s="145" t="str">
        <f>IF(Detail!$C$3="","", Detail!$C$3)</f>
        <v/>
      </c>
    </row>
    <row r="65" spans="1:35">
      <c r="A65" s="171" t="s">
        <v>80</v>
      </c>
      <c r="B65" s="172" t="s">
        <v>94</v>
      </c>
      <c r="C65" s="188"/>
      <c r="D65" s="188"/>
      <c r="E65" s="188"/>
      <c r="F65" s="189"/>
      <c r="G65" s="189"/>
      <c r="H65" s="189"/>
      <c r="I65" s="189"/>
      <c r="J65" s="189"/>
      <c r="K65" s="189"/>
      <c r="L65" s="189"/>
      <c r="M65" s="189"/>
      <c r="N65" s="189"/>
      <c r="O65" s="190"/>
      <c r="P65" s="175">
        <f>IF(SUM(F65:O65)=(SUM(R65:U65)),(SUM(F65:O65)))</f>
        <v>0</v>
      </c>
      <c r="Q65" s="217">
        <f t="shared" si="21"/>
        <v>0</v>
      </c>
      <c r="R65" s="176"/>
      <c r="S65" s="176"/>
      <c r="T65" s="176"/>
      <c r="U65" s="176"/>
      <c r="V65" s="176"/>
      <c r="W65" s="176"/>
      <c r="X65" s="176"/>
      <c r="Y65" s="191">
        <f t="shared" si="22"/>
        <v>0</v>
      </c>
      <c r="Z65" s="178">
        <f t="shared" si="1"/>
        <v>0</v>
      </c>
      <c r="AA65" s="176"/>
      <c r="AB65" s="176"/>
      <c r="AC65" s="176"/>
      <c r="AD65" s="176"/>
      <c r="AE65" s="179"/>
      <c r="AF65" s="180">
        <f t="shared" si="2"/>
        <v>0</v>
      </c>
      <c r="AG65" s="178">
        <f t="shared" si="3"/>
        <v>0</v>
      </c>
      <c r="AH65" s="181" t="str">
        <f t="shared" si="5"/>
        <v/>
      </c>
      <c r="AI65" s="145" t="str">
        <f>IF(Detail!$C$3="","", Detail!$C$3)</f>
        <v/>
      </c>
    </row>
    <row r="66" spans="1:35">
      <c r="A66" s="171" t="s">
        <v>80</v>
      </c>
      <c r="B66" s="172" t="s">
        <v>94</v>
      </c>
      <c r="C66" s="188"/>
      <c r="D66" s="188"/>
      <c r="E66" s="188"/>
      <c r="F66" s="189"/>
      <c r="G66" s="189"/>
      <c r="H66" s="189"/>
      <c r="I66" s="189"/>
      <c r="J66" s="189"/>
      <c r="K66" s="189"/>
      <c r="L66" s="189"/>
      <c r="M66" s="189"/>
      <c r="N66" s="189"/>
      <c r="O66" s="190"/>
      <c r="P66" s="175">
        <f>IF(SUM(F66:O66)=(SUM(R66:U66)),(SUM(F66:O66)))</f>
        <v>0</v>
      </c>
      <c r="Q66" s="217">
        <f t="shared" si="21"/>
        <v>0</v>
      </c>
      <c r="R66" s="176"/>
      <c r="S66" s="176"/>
      <c r="T66" s="176"/>
      <c r="U66" s="176"/>
      <c r="V66" s="176"/>
      <c r="W66" s="176"/>
      <c r="X66" s="176"/>
      <c r="Y66" s="191">
        <f t="shared" si="22"/>
        <v>0</v>
      </c>
      <c r="Z66" s="178">
        <f t="shared" si="1"/>
        <v>0</v>
      </c>
      <c r="AA66" s="176"/>
      <c r="AB66" s="176"/>
      <c r="AC66" s="176"/>
      <c r="AD66" s="176"/>
      <c r="AE66" s="179"/>
      <c r="AF66" s="180">
        <f t="shared" si="2"/>
        <v>0</v>
      </c>
      <c r="AG66" s="178">
        <f t="shared" si="3"/>
        <v>0</v>
      </c>
      <c r="AH66" s="181" t="str">
        <f t="shared" si="5"/>
        <v/>
      </c>
      <c r="AI66" s="145" t="str">
        <f>IF(Detail!$C$3="","", Detail!$C$3)</f>
        <v/>
      </c>
    </row>
    <row r="67" spans="1:35">
      <c r="A67" s="171"/>
      <c r="B67" s="145"/>
      <c r="C67" s="182"/>
      <c r="D67" s="145"/>
      <c r="E67" s="145"/>
      <c r="F67" s="145"/>
      <c r="G67" s="145"/>
      <c r="H67" s="145"/>
      <c r="I67" s="145"/>
      <c r="J67" s="145"/>
      <c r="K67" s="145"/>
      <c r="L67" s="145"/>
      <c r="M67" s="145"/>
      <c r="N67" s="145"/>
      <c r="O67" s="183"/>
      <c r="P67" s="145"/>
      <c r="Q67" s="223"/>
      <c r="R67" s="184"/>
      <c r="S67" s="184"/>
      <c r="T67" s="184"/>
      <c r="U67" s="184"/>
      <c r="V67" s="184"/>
      <c r="W67" s="184"/>
      <c r="X67" s="184"/>
      <c r="Y67" s="185"/>
      <c r="Z67" s="186"/>
      <c r="AA67" s="184"/>
      <c r="AB67" s="184"/>
      <c r="AC67" s="184"/>
      <c r="AD67" s="184"/>
      <c r="AE67" s="187"/>
      <c r="AF67" s="145"/>
      <c r="AG67" s="186"/>
      <c r="AH67" s="181"/>
      <c r="AI67" s="145"/>
    </row>
    <row r="68" spans="1:35">
      <c r="A68" s="171" t="s">
        <v>80</v>
      </c>
      <c r="B68" s="172" t="s">
        <v>95</v>
      </c>
      <c r="C68" s="188"/>
      <c r="D68" s="188"/>
      <c r="E68" s="188"/>
      <c r="F68" s="189"/>
      <c r="G68" s="189"/>
      <c r="H68" s="189"/>
      <c r="I68" s="189"/>
      <c r="J68" s="189"/>
      <c r="K68" s="189"/>
      <c r="L68" s="189"/>
      <c r="M68" s="189"/>
      <c r="N68" s="189"/>
      <c r="O68" s="190"/>
      <c r="P68" s="175">
        <f>IF(SUM(F68:O68)=(SUM(R68:U68)),(SUM(F68:O68)))</f>
        <v>0</v>
      </c>
      <c r="Q68" s="217">
        <f t="shared" ref="Q68:Q72" si="23">SUM(F68:O68)-SUM(R68:U68)</f>
        <v>0</v>
      </c>
      <c r="R68" s="176"/>
      <c r="S68" s="176"/>
      <c r="T68" s="176"/>
      <c r="U68" s="176"/>
      <c r="V68" s="176"/>
      <c r="W68" s="176"/>
      <c r="X68" s="176"/>
      <c r="Y68" s="191">
        <f t="shared" si="0"/>
        <v>0</v>
      </c>
      <c r="Z68" s="178">
        <f t="shared" si="1"/>
        <v>0</v>
      </c>
      <c r="AA68" s="176"/>
      <c r="AB68" s="176"/>
      <c r="AC68" s="176"/>
      <c r="AD68" s="176"/>
      <c r="AE68" s="179"/>
      <c r="AF68" s="180">
        <f t="shared" si="2"/>
        <v>0</v>
      </c>
      <c r="AG68" s="178">
        <f t="shared" si="3"/>
        <v>0</v>
      </c>
      <c r="AH68" s="181" t="str">
        <f t="shared" si="5"/>
        <v/>
      </c>
      <c r="AI68" s="145" t="str">
        <f>IF(Detail!$C$3="","", Detail!$C$3)</f>
        <v/>
      </c>
    </row>
    <row r="69" spans="1:35">
      <c r="A69" s="171" t="s">
        <v>80</v>
      </c>
      <c r="B69" s="172" t="s">
        <v>95</v>
      </c>
      <c r="C69" s="188"/>
      <c r="D69" s="188"/>
      <c r="E69" s="188"/>
      <c r="F69" s="189"/>
      <c r="G69" s="189"/>
      <c r="H69" s="189"/>
      <c r="I69" s="189"/>
      <c r="J69" s="189"/>
      <c r="K69" s="189"/>
      <c r="L69" s="189"/>
      <c r="M69" s="189"/>
      <c r="N69" s="189"/>
      <c r="O69" s="190"/>
      <c r="P69" s="175">
        <f>IF(SUM(F69:O69)=(SUM(R69:U69)),(SUM(F69:O69)))</f>
        <v>0</v>
      </c>
      <c r="Q69" s="217">
        <f t="shared" si="23"/>
        <v>0</v>
      </c>
      <c r="R69" s="176"/>
      <c r="S69" s="176"/>
      <c r="T69" s="176"/>
      <c r="U69" s="176"/>
      <c r="V69" s="176"/>
      <c r="W69" s="176"/>
      <c r="X69" s="176"/>
      <c r="Y69" s="191">
        <f t="shared" ref="Y69:Y72" si="24">IF(SUM(R69:U69)=SUM(V69:X69), SUM(V69:X69),"Error")</f>
        <v>0</v>
      </c>
      <c r="Z69" s="178">
        <f t="shared" si="1"/>
        <v>0</v>
      </c>
      <c r="AA69" s="176"/>
      <c r="AB69" s="176"/>
      <c r="AC69" s="176"/>
      <c r="AD69" s="176"/>
      <c r="AE69" s="179"/>
      <c r="AF69" s="180">
        <f t="shared" si="2"/>
        <v>0</v>
      </c>
      <c r="AG69" s="178">
        <f t="shared" si="3"/>
        <v>0</v>
      </c>
      <c r="AH69" s="181" t="str">
        <f t="shared" si="5"/>
        <v/>
      </c>
      <c r="AI69" s="145" t="str">
        <f>IF(Detail!$C$3="","", Detail!$C$3)</f>
        <v/>
      </c>
    </row>
    <row r="70" spans="1:35">
      <c r="A70" s="171" t="s">
        <v>80</v>
      </c>
      <c r="B70" s="172" t="s">
        <v>95</v>
      </c>
      <c r="C70" s="188"/>
      <c r="D70" s="188"/>
      <c r="E70" s="188"/>
      <c r="F70" s="189"/>
      <c r="G70" s="189"/>
      <c r="H70" s="189"/>
      <c r="I70" s="189"/>
      <c r="J70" s="189"/>
      <c r="K70" s="189"/>
      <c r="L70" s="189"/>
      <c r="M70" s="189"/>
      <c r="N70" s="189"/>
      <c r="O70" s="190"/>
      <c r="P70" s="175">
        <f>IF(SUM(F70:O70)=(SUM(R70:U70)),(SUM(F70:O70)))</f>
        <v>0</v>
      </c>
      <c r="Q70" s="217">
        <f t="shared" si="23"/>
        <v>0</v>
      </c>
      <c r="R70" s="176"/>
      <c r="S70" s="176"/>
      <c r="T70" s="176"/>
      <c r="U70" s="176"/>
      <c r="V70" s="176"/>
      <c r="W70" s="176"/>
      <c r="X70" s="176"/>
      <c r="Y70" s="191">
        <f t="shared" si="24"/>
        <v>0</v>
      </c>
      <c r="Z70" s="178">
        <f t="shared" si="1"/>
        <v>0</v>
      </c>
      <c r="AA70" s="176"/>
      <c r="AB70" s="176"/>
      <c r="AC70" s="176"/>
      <c r="AD70" s="176"/>
      <c r="AE70" s="179"/>
      <c r="AF70" s="180">
        <f t="shared" si="2"/>
        <v>0</v>
      </c>
      <c r="AG70" s="178">
        <f t="shared" si="3"/>
        <v>0</v>
      </c>
      <c r="AH70" s="181" t="str">
        <f t="shared" si="5"/>
        <v/>
      </c>
      <c r="AI70" s="145" t="str">
        <f>IF(Detail!$C$3="","", Detail!$C$3)</f>
        <v/>
      </c>
    </row>
    <row r="71" spans="1:35">
      <c r="A71" s="171" t="s">
        <v>80</v>
      </c>
      <c r="B71" s="172" t="s">
        <v>95</v>
      </c>
      <c r="C71" s="188"/>
      <c r="D71" s="188"/>
      <c r="E71" s="188"/>
      <c r="F71" s="189"/>
      <c r="G71" s="189"/>
      <c r="H71" s="189"/>
      <c r="I71" s="189"/>
      <c r="J71" s="189"/>
      <c r="K71" s="189"/>
      <c r="L71" s="189"/>
      <c r="M71" s="189"/>
      <c r="N71" s="189"/>
      <c r="O71" s="190"/>
      <c r="P71" s="175">
        <f>IF(SUM(F71:O71)=(SUM(R71:U71)),(SUM(F71:O71)))</f>
        <v>0</v>
      </c>
      <c r="Q71" s="217">
        <f t="shared" si="23"/>
        <v>0</v>
      </c>
      <c r="R71" s="176"/>
      <c r="S71" s="176"/>
      <c r="T71" s="176"/>
      <c r="U71" s="176"/>
      <c r="V71" s="176"/>
      <c r="W71" s="176"/>
      <c r="X71" s="176"/>
      <c r="Y71" s="191">
        <f t="shared" si="24"/>
        <v>0</v>
      </c>
      <c r="Z71" s="178">
        <f t="shared" si="1"/>
        <v>0</v>
      </c>
      <c r="AA71" s="176"/>
      <c r="AB71" s="176"/>
      <c r="AC71" s="176"/>
      <c r="AD71" s="176"/>
      <c r="AE71" s="179"/>
      <c r="AF71" s="180">
        <f t="shared" si="2"/>
        <v>0</v>
      </c>
      <c r="AG71" s="178">
        <f t="shared" si="3"/>
        <v>0</v>
      </c>
      <c r="AH71" s="181" t="str">
        <f t="shared" si="5"/>
        <v/>
      </c>
      <c r="AI71" s="145" t="str">
        <f>IF(Detail!$C$3="","", Detail!$C$3)</f>
        <v/>
      </c>
    </row>
    <row r="72" spans="1:35">
      <c r="A72" s="171" t="s">
        <v>80</v>
      </c>
      <c r="B72" s="172" t="s">
        <v>95</v>
      </c>
      <c r="C72" s="188"/>
      <c r="D72" s="188"/>
      <c r="E72" s="188"/>
      <c r="F72" s="189"/>
      <c r="G72" s="189"/>
      <c r="H72" s="189"/>
      <c r="I72" s="189"/>
      <c r="J72" s="189"/>
      <c r="K72" s="189"/>
      <c r="L72" s="189"/>
      <c r="M72" s="189"/>
      <c r="N72" s="189"/>
      <c r="O72" s="190"/>
      <c r="P72" s="175">
        <f>IF(SUM(F72:O72)=(SUM(R72:U72)),(SUM(F72:O72)))</f>
        <v>0</v>
      </c>
      <c r="Q72" s="217">
        <f t="shared" si="23"/>
        <v>0</v>
      </c>
      <c r="R72" s="176"/>
      <c r="S72" s="176"/>
      <c r="T72" s="176"/>
      <c r="U72" s="176"/>
      <c r="V72" s="176"/>
      <c r="W72" s="176"/>
      <c r="X72" s="176"/>
      <c r="Y72" s="191">
        <f t="shared" si="24"/>
        <v>0</v>
      </c>
      <c r="Z72" s="178">
        <f t="shared" si="1"/>
        <v>0</v>
      </c>
      <c r="AA72" s="176"/>
      <c r="AB72" s="176"/>
      <c r="AC72" s="176"/>
      <c r="AD72" s="176"/>
      <c r="AE72" s="179"/>
      <c r="AF72" s="180">
        <f t="shared" si="2"/>
        <v>0</v>
      </c>
      <c r="AG72" s="178">
        <f t="shared" si="3"/>
        <v>0</v>
      </c>
      <c r="AH72" s="181" t="str">
        <f t="shared" si="5"/>
        <v/>
      </c>
      <c r="AI72" s="145" t="str">
        <f>IF(Detail!$C$3="","", Detail!$C$3)</f>
        <v/>
      </c>
    </row>
    <row r="73" spans="1:35">
      <c r="A73" s="171"/>
      <c r="B73" s="145"/>
      <c r="C73" s="207"/>
      <c r="D73" s="145"/>
      <c r="E73" s="145"/>
      <c r="F73" s="145"/>
      <c r="G73" s="145"/>
      <c r="H73" s="145"/>
      <c r="I73" s="145"/>
      <c r="J73" s="145"/>
      <c r="K73" s="145"/>
      <c r="L73" s="145"/>
      <c r="M73" s="145"/>
      <c r="N73" s="145"/>
      <c r="O73" s="183"/>
      <c r="P73" s="145"/>
      <c r="Q73" s="223"/>
      <c r="R73" s="184"/>
      <c r="S73" s="184"/>
      <c r="T73" s="184"/>
      <c r="U73" s="184"/>
      <c r="V73" s="184"/>
      <c r="W73" s="184"/>
      <c r="X73" s="184"/>
      <c r="Y73" s="185"/>
      <c r="Z73" s="186"/>
      <c r="AA73" s="184"/>
      <c r="AB73" s="184"/>
      <c r="AC73" s="184"/>
      <c r="AD73" s="184"/>
      <c r="AE73" s="187"/>
      <c r="AF73" s="145"/>
      <c r="AG73" s="186"/>
      <c r="AH73" s="181"/>
      <c r="AI73" s="145"/>
    </row>
    <row r="74" spans="1:35">
      <c r="A74" s="171" t="s">
        <v>80</v>
      </c>
      <c r="B74" s="172" t="s">
        <v>334</v>
      </c>
      <c r="C74" s="145"/>
      <c r="D74" s="145"/>
      <c r="E74" s="145"/>
      <c r="F74" s="189"/>
      <c r="G74" s="189"/>
      <c r="H74" s="189"/>
      <c r="I74" s="189"/>
      <c r="J74" s="189"/>
      <c r="K74" s="189"/>
      <c r="L74" s="189"/>
      <c r="M74" s="189"/>
      <c r="N74" s="189"/>
      <c r="O74" s="190"/>
      <c r="P74" s="175">
        <f t="shared" ref="P74:P79" si="25">IF(SUM(F74:O74)=(SUM(R74:U74)),(SUM(F74:O74)))</f>
        <v>0</v>
      </c>
      <c r="Q74" s="217">
        <f t="shared" ref="Q74:Q79" si="26">SUM(F74:O74)-SUM(R74:U74)</f>
        <v>0</v>
      </c>
      <c r="R74" s="176"/>
      <c r="S74" s="176"/>
      <c r="T74" s="176"/>
      <c r="U74" s="176"/>
      <c r="V74" s="176"/>
      <c r="W74" s="176"/>
      <c r="X74" s="176"/>
      <c r="Y74" s="191">
        <f t="shared" si="0"/>
        <v>0</v>
      </c>
      <c r="Z74" s="178">
        <f t="shared" si="1"/>
        <v>0</v>
      </c>
      <c r="AA74" s="176"/>
      <c r="AB74" s="176"/>
      <c r="AC74" s="176"/>
      <c r="AD74" s="176"/>
      <c r="AE74" s="179"/>
      <c r="AF74" s="180">
        <f t="shared" si="2"/>
        <v>0</v>
      </c>
      <c r="AG74" s="178">
        <f t="shared" si="3"/>
        <v>0</v>
      </c>
      <c r="AH74" s="181" t="str">
        <f t="shared" si="5"/>
        <v/>
      </c>
      <c r="AI74" s="145" t="str">
        <f>IF(Detail!$C$3="","", Detail!$C$3)</f>
        <v/>
      </c>
    </row>
    <row r="75" spans="1:35">
      <c r="A75" s="171" t="s">
        <v>80</v>
      </c>
      <c r="B75" s="172" t="s">
        <v>334</v>
      </c>
      <c r="C75" s="145"/>
      <c r="D75" s="145"/>
      <c r="E75" s="145"/>
      <c r="F75" s="189"/>
      <c r="G75" s="189"/>
      <c r="H75" s="189"/>
      <c r="I75" s="189"/>
      <c r="J75" s="189"/>
      <c r="K75" s="189"/>
      <c r="L75" s="189"/>
      <c r="M75" s="189"/>
      <c r="N75" s="189"/>
      <c r="O75" s="190"/>
      <c r="P75" s="175">
        <f t="shared" si="25"/>
        <v>0</v>
      </c>
      <c r="Q75" s="217">
        <f t="shared" si="26"/>
        <v>0</v>
      </c>
      <c r="R75" s="176"/>
      <c r="S75" s="176"/>
      <c r="T75" s="176"/>
      <c r="U75" s="176"/>
      <c r="V75" s="176"/>
      <c r="W75" s="176"/>
      <c r="X75" s="176"/>
      <c r="Y75" s="191">
        <f t="shared" ref="Y75:Y79" si="27">IF(SUM(R75:U75)=SUM(V75:X75), SUM(V75:X75),"Error")</f>
        <v>0</v>
      </c>
      <c r="Z75" s="178">
        <f t="shared" si="1"/>
        <v>0</v>
      </c>
      <c r="AA75" s="176"/>
      <c r="AB75" s="176"/>
      <c r="AC75" s="176"/>
      <c r="AD75" s="176"/>
      <c r="AE75" s="179"/>
      <c r="AF75" s="180">
        <f t="shared" si="2"/>
        <v>0</v>
      </c>
      <c r="AG75" s="178">
        <f t="shared" si="3"/>
        <v>0</v>
      </c>
      <c r="AH75" s="181" t="str">
        <f t="shared" si="5"/>
        <v/>
      </c>
      <c r="AI75" s="145" t="str">
        <f>IF(Detail!$C$3="","", Detail!$C$3)</f>
        <v/>
      </c>
    </row>
    <row r="76" spans="1:35">
      <c r="A76" s="171" t="s">
        <v>80</v>
      </c>
      <c r="B76" s="172" t="s">
        <v>334</v>
      </c>
      <c r="C76" s="145"/>
      <c r="D76" s="145"/>
      <c r="E76" s="145"/>
      <c r="F76" s="189"/>
      <c r="G76" s="189"/>
      <c r="H76" s="189"/>
      <c r="I76" s="189"/>
      <c r="J76" s="189"/>
      <c r="K76" s="189"/>
      <c r="L76" s="189"/>
      <c r="M76" s="189"/>
      <c r="N76" s="189"/>
      <c r="O76" s="190"/>
      <c r="P76" s="175">
        <f t="shared" si="25"/>
        <v>0</v>
      </c>
      <c r="Q76" s="217">
        <f t="shared" si="26"/>
        <v>0</v>
      </c>
      <c r="R76" s="176"/>
      <c r="S76" s="176"/>
      <c r="T76" s="176"/>
      <c r="U76" s="176"/>
      <c r="V76" s="176"/>
      <c r="W76" s="176"/>
      <c r="X76" s="176"/>
      <c r="Y76" s="191">
        <f t="shared" si="27"/>
        <v>0</v>
      </c>
      <c r="Z76" s="178">
        <f t="shared" si="1"/>
        <v>0</v>
      </c>
      <c r="AA76" s="176"/>
      <c r="AB76" s="176"/>
      <c r="AC76" s="176"/>
      <c r="AD76" s="176"/>
      <c r="AE76" s="179"/>
      <c r="AF76" s="180">
        <f t="shared" si="2"/>
        <v>0</v>
      </c>
      <c r="AG76" s="178">
        <f t="shared" si="3"/>
        <v>0</v>
      </c>
      <c r="AH76" s="181" t="str">
        <f t="shared" si="5"/>
        <v/>
      </c>
      <c r="AI76" s="145" t="str">
        <f>IF(Detail!$C$3="","", Detail!$C$3)</f>
        <v/>
      </c>
    </row>
    <row r="77" spans="1:35">
      <c r="A77" s="171" t="s">
        <v>80</v>
      </c>
      <c r="B77" s="172" t="s">
        <v>334</v>
      </c>
      <c r="C77" s="145"/>
      <c r="D77" s="145"/>
      <c r="E77" s="145"/>
      <c r="F77" s="189"/>
      <c r="G77" s="189"/>
      <c r="H77" s="189"/>
      <c r="I77" s="189"/>
      <c r="J77" s="189"/>
      <c r="K77" s="189"/>
      <c r="L77" s="189"/>
      <c r="M77" s="189"/>
      <c r="N77" s="189"/>
      <c r="O77" s="190"/>
      <c r="P77" s="175">
        <f t="shared" si="25"/>
        <v>0</v>
      </c>
      <c r="Q77" s="217">
        <f t="shared" si="26"/>
        <v>0</v>
      </c>
      <c r="R77" s="176"/>
      <c r="S77" s="176"/>
      <c r="T77" s="176"/>
      <c r="U77" s="176"/>
      <c r="V77" s="176"/>
      <c r="W77" s="176"/>
      <c r="X77" s="176"/>
      <c r="Y77" s="191">
        <f t="shared" si="27"/>
        <v>0</v>
      </c>
      <c r="Z77" s="178">
        <f t="shared" si="1"/>
        <v>0</v>
      </c>
      <c r="AA77" s="176"/>
      <c r="AB77" s="176"/>
      <c r="AC77" s="176"/>
      <c r="AD77" s="176"/>
      <c r="AE77" s="179"/>
      <c r="AF77" s="180">
        <f t="shared" si="2"/>
        <v>0</v>
      </c>
      <c r="AG77" s="178">
        <f t="shared" si="3"/>
        <v>0</v>
      </c>
      <c r="AH77" s="181" t="str">
        <f t="shared" si="5"/>
        <v/>
      </c>
      <c r="AI77" s="145" t="str">
        <f>IF(Detail!$C$3="","", Detail!$C$3)</f>
        <v/>
      </c>
    </row>
    <row r="78" spans="1:35">
      <c r="A78" s="171" t="s">
        <v>80</v>
      </c>
      <c r="B78" s="172" t="s">
        <v>334</v>
      </c>
      <c r="C78" s="145"/>
      <c r="D78" s="145"/>
      <c r="E78" s="145"/>
      <c r="F78" s="189"/>
      <c r="G78" s="189"/>
      <c r="H78" s="189"/>
      <c r="I78" s="189"/>
      <c r="J78" s="189"/>
      <c r="K78" s="189"/>
      <c r="L78" s="189"/>
      <c r="M78" s="189"/>
      <c r="N78" s="189"/>
      <c r="O78" s="190"/>
      <c r="P78" s="175">
        <f t="shared" si="25"/>
        <v>0</v>
      </c>
      <c r="Q78" s="217">
        <f t="shared" si="26"/>
        <v>0</v>
      </c>
      <c r="R78" s="176"/>
      <c r="S78" s="176"/>
      <c r="T78" s="176"/>
      <c r="U78" s="176"/>
      <c r="V78" s="176"/>
      <c r="W78" s="176"/>
      <c r="X78" s="176"/>
      <c r="Y78" s="191">
        <f t="shared" si="27"/>
        <v>0</v>
      </c>
      <c r="Z78" s="178">
        <f t="shared" si="1"/>
        <v>0</v>
      </c>
      <c r="AA78" s="176"/>
      <c r="AB78" s="176"/>
      <c r="AC78" s="176"/>
      <c r="AD78" s="176"/>
      <c r="AE78" s="179"/>
      <c r="AF78" s="180">
        <f t="shared" si="2"/>
        <v>0</v>
      </c>
      <c r="AG78" s="178">
        <f t="shared" si="3"/>
        <v>0</v>
      </c>
      <c r="AH78" s="181" t="str">
        <f t="shared" si="5"/>
        <v/>
      </c>
      <c r="AI78" s="145" t="str">
        <f>IF(Detail!$C$3="","", Detail!$C$3)</f>
        <v/>
      </c>
    </row>
    <row r="79" spans="1:35">
      <c r="A79" s="171" t="s">
        <v>80</v>
      </c>
      <c r="B79" s="172" t="s">
        <v>334</v>
      </c>
      <c r="C79" s="145"/>
      <c r="D79" s="145"/>
      <c r="E79" s="145"/>
      <c r="F79" s="189"/>
      <c r="G79" s="189"/>
      <c r="H79" s="189"/>
      <c r="I79" s="189"/>
      <c r="J79" s="189"/>
      <c r="K79" s="189"/>
      <c r="L79" s="189"/>
      <c r="M79" s="189"/>
      <c r="N79" s="189"/>
      <c r="O79" s="190"/>
      <c r="P79" s="175">
        <f t="shared" si="25"/>
        <v>0</v>
      </c>
      <c r="Q79" s="217">
        <f t="shared" si="26"/>
        <v>0</v>
      </c>
      <c r="R79" s="176"/>
      <c r="S79" s="176"/>
      <c r="T79" s="176"/>
      <c r="U79" s="176"/>
      <c r="V79" s="176"/>
      <c r="W79" s="176"/>
      <c r="X79" s="176"/>
      <c r="Y79" s="191">
        <f t="shared" si="27"/>
        <v>0</v>
      </c>
      <c r="Z79" s="178">
        <f t="shared" si="1"/>
        <v>0</v>
      </c>
      <c r="AA79" s="176"/>
      <c r="AB79" s="176"/>
      <c r="AC79" s="176"/>
      <c r="AD79" s="176"/>
      <c r="AE79" s="179"/>
      <c r="AF79" s="180">
        <f t="shared" si="2"/>
        <v>0</v>
      </c>
      <c r="AG79" s="178">
        <f t="shared" si="3"/>
        <v>0</v>
      </c>
      <c r="AH79" s="181" t="str">
        <f t="shared" si="5"/>
        <v/>
      </c>
      <c r="AI79" s="145" t="str">
        <f>IF(Detail!$C$3="","", Detail!$C$3)</f>
        <v/>
      </c>
    </row>
    <row r="80" spans="1:35">
      <c r="A80" s="171"/>
      <c r="B80" s="145"/>
      <c r="C80" s="182"/>
      <c r="D80" s="145"/>
      <c r="E80" s="145"/>
      <c r="F80" s="145"/>
      <c r="G80" s="145"/>
      <c r="H80" s="145"/>
      <c r="I80" s="145"/>
      <c r="J80" s="145"/>
      <c r="K80" s="145"/>
      <c r="L80" s="145"/>
      <c r="M80" s="145"/>
      <c r="N80" s="145"/>
      <c r="O80" s="183"/>
      <c r="P80" s="145"/>
      <c r="Q80" s="223"/>
      <c r="R80" s="184"/>
      <c r="S80" s="184"/>
      <c r="T80" s="184"/>
      <c r="U80" s="184"/>
      <c r="V80" s="152"/>
      <c r="W80" s="152"/>
      <c r="X80" s="184"/>
      <c r="Y80" s="185"/>
      <c r="Z80" s="186"/>
      <c r="AA80" s="184"/>
      <c r="AB80" s="193"/>
      <c r="AC80" s="193"/>
      <c r="AD80" s="193"/>
      <c r="AE80" s="194"/>
      <c r="AF80" s="145"/>
      <c r="AG80" s="186"/>
      <c r="AH80" s="181"/>
      <c r="AI80" s="145"/>
    </row>
    <row r="81" spans="1:35">
      <c r="A81" s="171" t="s">
        <v>80</v>
      </c>
      <c r="B81" s="172" t="s">
        <v>51</v>
      </c>
      <c r="C81" s="188"/>
      <c r="D81" s="188"/>
      <c r="E81" s="188"/>
      <c r="F81" s="189"/>
      <c r="G81" s="189"/>
      <c r="H81" s="189"/>
      <c r="I81" s="189"/>
      <c r="J81" s="189"/>
      <c r="K81" s="189"/>
      <c r="L81" s="189"/>
      <c r="M81" s="189"/>
      <c r="N81" s="189"/>
      <c r="O81" s="189"/>
      <c r="P81" s="175">
        <f>IF(SUM(F81:O81)=(SUM(R81:U81)),(SUM(F81:O81)))</f>
        <v>0</v>
      </c>
      <c r="Q81" s="217">
        <f t="shared" ref="Q81:Q85" si="28">SUM(F81:O81)-SUM(R81:U81)</f>
        <v>0</v>
      </c>
      <c r="R81" s="176"/>
      <c r="S81" s="176"/>
      <c r="T81" s="176"/>
      <c r="U81" s="176"/>
      <c r="V81" s="175"/>
      <c r="W81" s="192"/>
      <c r="X81" s="176"/>
      <c r="Y81" s="191">
        <f t="shared" si="0"/>
        <v>0</v>
      </c>
      <c r="Z81" s="178">
        <f t="shared" si="1"/>
        <v>0</v>
      </c>
      <c r="AA81" s="176"/>
      <c r="AB81" s="176"/>
      <c r="AC81" s="176"/>
      <c r="AD81" s="176"/>
      <c r="AE81" s="179"/>
      <c r="AF81" s="180">
        <f t="shared" si="2"/>
        <v>0</v>
      </c>
      <c r="AG81" s="178">
        <f t="shared" si="3"/>
        <v>0</v>
      </c>
      <c r="AH81" s="181" t="str">
        <f t="shared" si="5"/>
        <v/>
      </c>
      <c r="AI81" s="145" t="str">
        <f>IF(Detail!$C$3="","", Detail!$C$3)</f>
        <v/>
      </c>
    </row>
    <row r="82" spans="1:35">
      <c r="A82" s="171" t="s">
        <v>80</v>
      </c>
      <c r="B82" s="172" t="s">
        <v>51</v>
      </c>
      <c r="C82" s="188"/>
      <c r="D82" s="188"/>
      <c r="E82" s="188"/>
      <c r="F82" s="189"/>
      <c r="G82" s="189"/>
      <c r="H82" s="189"/>
      <c r="I82" s="189"/>
      <c r="J82" s="189"/>
      <c r="K82" s="189"/>
      <c r="L82" s="189"/>
      <c r="M82" s="189"/>
      <c r="N82" s="189"/>
      <c r="O82" s="189"/>
      <c r="P82" s="175">
        <f>IF(SUM(F82:O82)=(SUM(R82:U82)),(SUM(F82:O82)))</f>
        <v>0</v>
      </c>
      <c r="Q82" s="217">
        <f t="shared" si="28"/>
        <v>0</v>
      </c>
      <c r="R82" s="176"/>
      <c r="S82" s="176"/>
      <c r="T82" s="176"/>
      <c r="U82" s="176"/>
      <c r="V82" s="175"/>
      <c r="W82" s="192"/>
      <c r="X82" s="176"/>
      <c r="Y82" s="191">
        <f t="shared" ref="Y82:Y85" si="29">IF(SUM(R82:U82)=SUM(V82:X82), SUM(V82:X82),"Error")</f>
        <v>0</v>
      </c>
      <c r="Z82" s="178">
        <f t="shared" si="1"/>
        <v>0</v>
      </c>
      <c r="AA82" s="176"/>
      <c r="AB82" s="176"/>
      <c r="AC82" s="176"/>
      <c r="AD82" s="176"/>
      <c r="AE82" s="179"/>
      <c r="AF82" s="180">
        <f t="shared" si="2"/>
        <v>0</v>
      </c>
      <c r="AG82" s="178">
        <f t="shared" si="3"/>
        <v>0</v>
      </c>
      <c r="AH82" s="181" t="str">
        <f t="shared" si="5"/>
        <v/>
      </c>
      <c r="AI82" s="145" t="str">
        <f>IF(Detail!$C$3="","", Detail!$C$3)</f>
        <v/>
      </c>
    </row>
    <row r="83" spans="1:35">
      <c r="A83" s="171" t="s">
        <v>80</v>
      </c>
      <c r="B83" s="172" t="s">
        <v>51</v>
      </c>
      <c r="C83" s="188"/>
      <c r="D83" s="188"/>
      <c r="E83" s="188"/>
      <c r="F83" s="189"/>
      <c r="G83" s="189"/>
      <c r="H83" s="189"/>
      <c r="I83" s="189"/>
      <c r="J83" s="189"/>
      <c r="K83" s="189"/>
      <c r="L83" s="189"/>
      <c r="M83" s="189"/>
      <c r="N83" s="189"/>
      <c r="O83" s="189"/>
      <c r="P83" s="175">
        <f>IF(SUM(F83:O83)=(SUM(R83:U83)),(SUM(F83:O83)))</f>
        <v>0</v>
      </c>
      <c r="Q83" s="217">
        <f t="shared" si="28"/>
        <v>0</v>
      </c>
      <c r="R83" s="176"/>
      <c r="S83" s="176"/>
      <c r="T83" s="176"/>
      <c r="U83" s="176"/>
      <c r="V83" s="175"/>
      <c r="W83" s="192"/>
      <c r="X83" s="176"/>
      <c r="Y83" s="191">
        <f t="shared" si="29"/>
        <v>0</v>
      </c>
      <c r="Z83" s="178">
        <f t="shared" si="1"/>
        <v>0</v>
      </c>
      <c r="AA83" s="176"/>
      <c r="AB83" s="176"/>
      <c r="AC83" s="176"/>
      <c r="AD83" s="176"/>
      <c r="AE83" s="179"/>
      <c r="AF83" s="180">
        <f t="shared" si="2"/>
        <v>0</v>
      </c>
      <c r="AG83" s="178">
        <f t="shared" si="3"/>
        <v>0</v>
      </c>
      <c r="AH83" s="181" t="str">
        <f t="shared" si="5"/>
        <v/>
      </c>
      <c r="AI83" s="145" t="str">
        <f>IF(Detail!$C$3="","", Detail!$C$3)</f>
        <v/>
      </c>
    </row>
    <row r="84" spans="1:35">
      <c r="A84" s="171" t="s">
        <v>80</v>
      </c>
      <c r="B84" s="172" t="s">
        <v>51</v>
      </c>
      <c r="C84" s="188"/>
      <c r="D84" s="188"/>
      <c r="E84" s="188"/>
      <c r="F84" s="189"/>
      <c r="G84" s="189"/>
      <c r="H84" s="189"/>
      <c r="I84" s="189"/>
      <c r="J84" s="189"/>
      <c r="K84" s="189"/>
      <c r="L84" s="189"/>
      <c r="M84" s="189"/>
      <c r="N84" s="189"/>
      <c r="O84" s="189"/>
      <c r="P84" s="175">
        <f>IF(SUM(F84:O84)=(SUM(R84:U84)),(SUM(F84:O84)))</f>
        <v>0</v>
      </c>
      <c r="Q84" s="217">
        <f t="shared" si="28"/>
        <v>0</v>
      </c>
      <c r="R84" s="176"/>
      <c r="S84" s="176"/>
      <c r="T84" s="176"/>
      <c r="U84" s="176"/>
      <c r="V84" s="175"/>
      <c r="W84" s="192"/>
      <c r="X84" s="176"/>
      <c r="Y84" s="191">
        <f t="shared" si="29"/>
        <v>0</v>
      </c>
      <c r="Z84" s="178">
        <f t="shared" si="1"/>
        <v>0</v>
      </c>
      <c r="AA84" s="176"/>
      <c r="AB84" s="176"/>
      <c r="AC84" s="176"/>
      <c r="AD84" s="176"/>
      <c r="AE84" s="179"/>
      <c r="AF84" s="180">
        <f t="shared" si="2"/>
        <v>0</v>
      </c>
      <c r="AG84" s="178">
        <f t="shared" si="3"/>
        <v>0</v>
      </c>
      <c r="AH84" s="181" t="str">
        <f t="shared" si="5"/>
        <v/>
      </c>
      <c r="AI84" s="145" t="str">
        <f>IF(Detail!$C$3="","", Detail!$C$3)</f>
        <v/>
      </c>
    </row>
    <row r="85" spans="1:35">
      <c r="A85" s="171" t="s">
        <v>80</v>
      </c>
      <c r="B85" s="172" t="s">
        <v>51</v>
      </c>
      <c r="C85" s="188"/>
      <c r="D85" s="188"/>
      <c r="E85" s="188"/>
      <c r="F85" s="189"/>
      <c r="G85" s="189"/>
      <c r="H85" s="189"/>
      <c r="I85" s="189"/>
      <c r="J85" s="189"/>
      <c r="K85" s="189"/>
      <c r="L85" s="189"/>
      <c r="M85" s="189"/>
      <c r="N85" s="189"/>
      <c r="O85" s="189"/>
      <c r="P85" s="175">
        <f>IF(SUM(F85:O85)=(SUM(R85:U85)),(SUM(F85:O85)))</f>
        <v>0</v>
      </c>
      <c r="Q85" s="217">
        <f t="shared" si="28"/>
        <v>0</v>
      </c>
      <c r="R85" s="176"/>
      <c r="S85" s="176"/>
      <c r="T85" s="176"/>
      <c r="U85" s="176"/>
      <c r="V85" s="175"/>
      <c r="W85" s="192"/>
      <c r="X85" s="176"/>
      <c r="Y85" s="191">
        <f t="shared" si="29"/>
        <v>0</v>
      </c>
      <c r="Z85" s="178">
        <f t="shared" si="1"/>
        <v>0</v>
      </c>
      <c r="AA85" s="176"/>
      <c r="AB85" s="176"/>
      <c r="AC85" s="176"/>
      <c r="AD85" s="176"/>
      <c r="AE85" s="179"/>
      <c r="AF85" s="180">
        <f t="shared" si="2"/>
        <v>0</v>
      </c>
      <c r="AG85" s="178">
        <f t="shared" si="3"/>
        <v>0</v>
      </c>
      <c r="AH85" s="181" t="str">
        <f t="shared" si="5"/>
        <v/>
      </c>
      <c r="AI85" s="145" t="str">
        <f>IF(Detail!$C$3="","", Detail!$C$3)</f>
        <v/>
      </c>
    </row>
    <row r="86" spans="1:35">
      <c r="A86" s="171"/>
      <c r="B86" s="145"/>
      <c r="C86" s="182"/>
      <c r="D86" s="145"/>
      <c r="E86" s="145"/>
      <c r="F86" s="145"/>
      <c r="G86" s="145"/>
      <c r="H86" s="145"/>
      <c r="I86" s="145"/>
      <c r="J86" s="145"/>
      <c r="K86" s="145"/>
      <c r="L86" s="145"/>
      <c r="M86" s="145"/>
      <c r="N86" s="145"/>
      <c r="O86" s="183"/>
      <c r="P86" s="145"/>
      <c r="Q86" s="223"/>
      <c r="R86" s="184"/>
      <c r="S86" s="184"/>
      <c r="T86" s="184"/>
      <c r="U86" s="184"/>
      <c r="V86" s="193"/>
      <c r="W86" s="193"/>
      <c r="X86" s="184"/>
      <c r="Y86" s="185"/>
      <c r="Z86" s="186"/>
      <c r="AA86" s="184"/>
      <c r="AB86" s="184"/>
      <c r="AC86" s="184"/>
      <c r="AD86" s="184"/>
      <c r="AE86" s="187"/>
      <c r="AF86" s="145"/>
      <c r="AG86" s="186"/>
      <c r="AH86" s="181"/>
      <c r="AI86" s="145"/>
    </row>
    <row r="87" spans="1:35">
      <c r="A87" s="171" t="s">
        <v>80</v>
      </c>
      <c r="B87" s="172" t="s">
        <v>52</v>
      </c>
      <c r="C87" s="188"/>
      <c r="D87" s="188"/>
      <c r="E87" s="188"/>
      <c r="F87" s="189"/>
      <c r="G87" s="189"/>
      <c r="H87" s="189"/>
      <c r="I87" s="189"/>
      <c r="J87" s="189"/>
      <c r="K87" s="189"/>
      <c r="L87" s="189"/>
      <c r="M87" s="189"/>
      <c r="N87" s="189"/>
      <c r="O87" s="189"/>
      <c r="P87" s="175">
        <f>IF(SUM(F87:O87)=(SUM(R87:U87)),(SUM(F87:O87)))</f>
        <v>0</v>
      </c>
      <c r="Q87" s="217">
        <f t="shared" ref="Q87:Q91" si="30">SUM(F87:O87)-SUM(R87:U87)</f>
        <v>0</v>
      </c>
      <c r="R87" s="176"/>
      <c r="S87" s="176"/>
      <c r="T87" s="176"/>
      <c r="U87" s="176"/>
      <c r="V87" s="176"/>
      <c r="W87" s="176"/>
      <c r="X87" s="176"/>
      <c r="Y87" s="191">
        <f t="shared" si="0"/>
        <v>0</v>
      </c>
      <c r="Z87" s="178">
        <f t="shared" si="1"/>
        <v>0</v>
      </c>
      <c r="AA87" s="176"/>
      <c r="AB87" s="176"/>
      <c r="AC87" s="176"/>
      <c r="AD87" s="176"/>
      <c r="AE87" s="179"/>
      <c r="AF87" s="180">
        <f t="shared" si="2"/>
        <v>0</v>
      </c>
      <c r="AG87" s="178">
        <f t="shared" si="3"/>
        <v>0</v>
      </c>
      <c r="AH87" s="181" t="str">
        <f t="shared" si="5"/>
        <v/>
      </c>
      <c r="AI87" s="145" t="str">
        <f>IF(Detail!$C$3="","", Detail!$C$3)</f>
        <v/>
      </c>
    </row>
    <row r="88" spans="1:35">
      <c r="A88" s="171" t="s">
        <v>80</v>
      </c>
      <c r="B88" s="172" t="s">
        <v>52</v>
      </c>
      <c r="C88" s="188"/>
      <c r="D88" s="188"/>
      <c r="E88" s="188"/>
      <c r="F88" s="189"/>
      <c r="G88" s="189"/>
      <c r="H88" s="189"/>
      <c r="I88" s="189"/>
      <c r="J88" s="189"/>
      <c r="K88" s="189"/>
      <c r="L88" s="189"/>
      <c r="M88" s="189"/>
      <c r="N88" s="189"/>
      <c r="O88" s="189"/>
      <c r="P88" s="175">
        <f>IF(SUM(F88:O88)=(SUM(R88:U88)),(SUM(F88:O88)))</f>
        <v>0</v>
      </c>
      <c r="Q88" s="217">
        <f t="shared" si="30"/>
        <v>0</v>
      </c>
      <c r="R88" s="176"/>
      <c r="S88" s="176"/>
      <c r="T88" s="176"/>
      <c r="U88" s="176"/>
      <c r="V88" s="176"/>
      <c r="W88" s="176"/>
      <c r="X88" s="176"/>
      <c r="Y88" s="191">
        <f t="shared" ref="Y88:Y91" si="31">IF(SUM(R88:U88)=SUM(V88:X88), SUM(V88:X88),"Error")</f>
        <v>0</v>
      </c>
      <c r="Z88" s="178">
        <f t="shared" si="1"/>
        <v>0</v>
      </c>
      <c r="AA88" s="176"/>
      <c r="AB88" s="176"/>
      <c r="AC88" s="176"/>
      <c r="AD88" s="176"/>
      <c r="AE88" s="179"/>
      <c r="AF88" s="180">
        <f t="shared" si="2"/>
        <v>0</v>
      </c>
      <c r="AG88" s="178">
        <f t="shared" si="3"/>
        <v>0</v>
      </c>
      <c r="AH88" s="181" t="str">
        <f t="shared" si="5"/>
        <v/>
      </c>
      <c r="AI88" s="145" t="str">
        <f>IF(Detail!$C$3="","", Detail!$C$3)</f>
        <v/>
      </c>
    </row>
    <row r="89" spans="1:35">
      <c r="A89" s="171" t="s">
        <v>80</v>
      </c>
      <c r="B89" s="172" t="s">
        <v>52</v>
      </c>
      <c r="C89" s="188"/>
      <c r="D89" s="188"/>
      <c r="E89" s="188"/>
      <c r="F89" s="189"/>
      <c r="G89" s="189"/>
      <c r="H89" s="189"/>
      <c r="I89" s="189"/>
      <c r="J89" s="189"/>
      <c r="K89" s="189"/>
      <c r="L89" s="189"/>
      <c r="M89" s="189"/>
      <c r="N89" s="189"/>
      <c r="O89" s="189"/>
      <c r="P89" s="175">
        <f>IF(SUM(F89:O89)=(SUM(R89:U89)),(SUM(F89:O89)))</f>
        <v>0</v>
      </c>
      <c r="Q89" s="217">
        <f t="shared" si="30"/>
        <v>0</v>
      </c>
      <c r="R89" s="176"/>
      <c r="S89" s="176"/>
      <c r="T89" s="176"/>
      <c r="U89" s="176"/>
      <c r="V89" s="176"/>
      <c r="W89" s="176"/>
      <c r="X89" s="176"/>
      <c r="Y89" s="191">
        <f t="shared" si="31"/>
        <v>0</v>
      </c>
      <c r="Z89" s="178">
        <f t="shared" si="1"/>
        <v>0</v>
      </c>
      <c r="AA89" s="176"/>
      <c r="AB89" s="176"/>
      <c r="AC89" s="176"/>
      <c r="AD89" s="176"/>
      <c r="AE89" s="179"/>
      <c r="AF89" s="180">
        <f t="shared" si="2"/>
        <v>0</v>
      </c>
      <c r="AG89" s="178">
        <f t="shared" si="3"/>
        <v>0</v>
      </c>
      <c r="AH89" s="181" t="str">
        <f t="shared" si="5"/>
        <v/>
      </c>
      <c r="AI89" s="145" t="str">
        <f>IF(Detail!$C$3="","", Detail!$C$3)</f>
        <v/>
      </c>
    </row>
    <row r="90" spans="1:35">
      <c r="A90" s="171" t="s">
        <v>80</v>
      </c>
      <c r="B90" s="172" t="s">
        <v>52</v>
      </c>
      <c r="C90" s="188"/>
      <c r="D90" s="188"/>
      <c r="E90" s="188"/>
      <c r="F90" s="189"/>
      <c r="G90" s="189"/>
      <c r="H90" s="189"/>
      <c r="I90" s="189"/>
      <c r="J90" s="189"/>
      <c r="K90" s="189"/>
      <c r="L90" s="189"/>
      <c r="M90" s="189"/>
      <c r="N90" s="189"/>
      <c r="O90" s="189"/>
      <c r="P90" s="175">
        <f>IF(SUM(F90:O90)=(SUM(R90:U90)),(SUM(F90:O90)))</f>
        <v>0</v>
      </c>
      <c r="Q90" s="217">
        <f t="shared" si="30"/>
        <v>0</v>
      </c>
      <c r="R90" s="176"/>
      <c r="S90" s="176"/>
      <c r="T90" s="176"/>
      <c r="U90" s="176"/>
      <c r="V90" s="176"/>
      <c r="W90" s="176"/>
      <c r="X90" s="176"/>
      <c r="Y90" s="191">
        <f t="shared" si="31"/>
        <v>0</v>
      </c>
      <c r="Z90" s="178">
        <f t="shared" si="1"/>
        <v>0</v>
      </c>
      <c r="AA90" s="176"/>
      <c r="AB90" s="176"/>
      <c r="AC90" s="176"/>
      <c r="AD90" s="176"/>
      <c r="AE90" s="179"/>
      <c r="AF90" s="180">
        <f t="shared" si="2"/>
        <v>0</v>
      </c>
      <c r="AG90" s="178">
        <f t="shared" si="3"/>
        <v>0</v>
      </c>
      <c r="AH90" s="181" t="str">
        <f t="shared" si="5"/>
        <v/>
      </c>
      <c r="AI90" s="145" t="str">
        <f>IF(Detail!$C$3="","", Detail!$C$3)</f>
        <v/>
      </c>
    </row>
    <row r="91" spans="1:35">
      <c r="A91" s="171" t="s">
        <v>80</v>
      </c>
      <c r="B91" s="172" t="s">
        <v>52</v>
      </c>
      <c r="C91" s="188"/>
      <c r="D91" s="188"/>
      <c r="E91" s="188"/>
      <c r="F91" s="189"/>
      <c r="G91" s="189"/>
      <c r="H91" s="189"/>
      <c r="I91" s="189"/>
      <c r="J91" s="189"/>
      <c r="K91" s="189"/>
      <c r="L91" s="189"/>
      <c r="M91" s="189"/>
      <c r="N91" s="189"/>
      <c r="O91" s="189"/>
      <c r="P91" s="175">
        <f>IF(SUM(F91:O91)=(SUM(R91:U91)),(SUM(F91:O91)))</f>
        <v>0</v>
      </c>
      <c r="Q91" s="217">
        <f t="shared" si="30"/>
        <v>0</v>
      </c>
      <c r="R91" s="176"/>
      <c r="S91" s="176"/>
      <c r="T91" s="176"/>
      <c r="U91" s="176"/>
      <c r="V91" s="176"/>
      <c r="W91" s="176"/>
      <c r="X91" s="176"/>
      <c r="Y91" s="191">
        <f t="shared" si="31"/>
        <v>0</v>
      </c>
      <c r="Z91" s="178">
        <f t="shared" si="1"/>
        <v>0</v>
      </c>
      <c r="AA91" s="176"/>
      <c r="AB91" s="176"/>
      <c r="AC91" s="176"/>
      <c r="AD91" s="176"/>
      <c r="AE91" s="179"/>
      <c r="AF91" s="180">
        <f t="shared" si="2"/>
        <v>0</v>
      </c>
      <c r="AG91" s="178">
        <f t="shared" si="3"/>
        <v>0</v>
      </c>
      <c r="AH91" s="181" t="str">
        <f t="shared" si="5"/>
        <v/>
      </c>
      <c r="AI91" s="145" t="str">
        <f>IF(Detail!$C$3="","", Detail!$C$3)</f>
        <v/>
      </c>
    </row>
    <row r="92" spans="1:35">
      <c r="A92" s="171"/>
      <c r="B92" s="145"/>
      <c r="C92" s="182"/>
      <c r="D92" s="145"/>
      <c r="E92" s="145"/>
      <c r="F92" s="145"/>
      <c r="G92" s="145"/>
      <c r="H92" s="145"/>
      <c r="I92" s="145"/>
      <c r="J92" s="145"/>
      <c r="K92" s="145"/>
      <c r="L92" s="145"/>
      <c r="M92" s="145"/>
      <c r="N92" s="145"/>
      <c r="O92" s="183"/>
      <c r="P92" s="145"/>
      <c r="Q92" s="223"/>
      <c r="R92" s="184"/>
      <c r="S92" s="184"/>
      <c r="T92" s="184"/>
      <c r="U92" s="184"/>
      <c r="V92" s="193"/>
      <c r="W92" s="193"/>
      <c r="X92" s="184"/>
      <c r="Y92" s="185"/>
      <c r="Z92" s="186"/>
      <c r="AA92" s="184"/>
      <c r="AB92" s="184"/>
      <c r="AC92" s="184"/>
      <c r="AD92" s="184"/>
      <c r="AE92" s="187"/>
      <c r="AF92" s="145"/>
      <c r="AG92" s="186"/>
      <c r="AH92" s="181"/>
      <c r="AI92" s="145"/>
    </row>
    <row r="93" spans="1:35">
      <c r="A93" s="171" t="s">
        <v>80</v>
      </c>
      <c r="B93" s="172" t="s">
        <v>352</v>
      </c>
      <c r="C93" s="188"/>
      <c r="D93" s="188"/>
      <c r="E93" s="188"/>
      <c r="F93" s="189"/>
      <c r="G93" s="189"/>
      <c r="H93" s="189"/>
      <c r="I93" s="189"/>
      <c r="J93" s="189"/>
      <c r="K93" s="189"/>
      <c r="L93" s="189"/>
      <c r="M93" s="189"/>
      <c r="N93" s="189"/>
      <c r="O93" s="189"/>
      <c r="P93" s="175">
        <f>IF(SUM(F93:O93)=(SUM(R93:U93)),(SUM(F93:O93)))</f>
        <v>0</v>
      </c>
      <c r="Q93" s="217">
        <f t="shared" ref="Q93:Q97" si="32">SUM(F93:O93)-SUM(R93:U93)</f>
        <v>0</v>
      </c>
      <c r="R93" s="176"/>
      <c r="S93" s="176"/>
      <c r="T93" s="176"/>
      <c r="U93" s="176"/>
      <c r="V93" s="176"/>
      <c r="W93" s="176"/>
      <c r="X93" s="176"/>
      <c r="Y93" s="191">
        <f t="shared" ref="Y93" si="33">IF(SUM(R93:U93)=SUM(V93:X93), SUM(V93:X93),"Error")</f>
        <v>0</v>
      </c>
      <c r="Z93" s="178">
        <f t="shared" ref="Z93:Z97" si="34">SUM(R93:U93)-SUM(V93:X93)</f>
        <v>0</v>
      </c>
      <c r="AA93" s="176"/>
      <c r="AB93" s="176"/>
      <c r="AC93" s="176"/>
      <c r="AD93" s="176"/>
      <c r="AE93" s="179"/>
      <c r="AF93" s="180">
        <f t="shared" ref="AF93:AF97" si="35">IF(SUM(AA93:AE93)=Y93,SUM(AA93:AE93),"Error")</f>
        <v>0</v>
      </c>
      <c r="AG93" s="178">
        <f t="shared" ref="AG93:AG97" si="36">SUM(AA93:AE93)-Y93</f>
        <v>0</v>
      </c>
      <c r="AH93" s="181" t="str">
        <f t="shared" ref="AH93:AH97" si="37">IF(AND(P93=Y93,Y93=AF93),"","Error")</f>
        <v/>
      </c>
      <c r="AI93" s="145" t="str">
        <f>IF(Detail!$C$3="","", Detail!$C$3)</f>
        <v/>
      </c>
    </row>
    <row r="94" spans="1:35">
      <c r="A94" s="171" t="s">
        <v>80</v>
      </c>
      <c r="B94" s="172" t="s">
        <v>352</v>
      </c>
      <c r="C94" s="188"/>
      <c r="D94" s="188"/>
      <c r="E94" s="188"/>
      <c r="F94" s="189"/>
      <c r="G94" s="189"/>
      <c r="H94" s="189"/>
      <c r="I94" s="189"/>
      <c r="J94" s="189"/>
      <c r="K94" s="189"/>
      <c r="L94" s="189"/>
      <c r="M94" s="189"/>
      <c r="N94" s="189"/>
      <c r="O94" s="189"/>
      <c r="P94" s="175">
        <f>IF(SUM(F94:O94)=(SUM(R94:U94)),(SUM(F94:O94)))</f>
        <v>0</v>
      </c>
      <c r="Q94" s="217">
        <f t="shared" si="32"/>
        <v>0</v>
      </c>
      <c r="R94" s="176"/>
      <c r="S94" s="176"/>
      <c r="T94" s="176"/>
      <c r="U94" s="176"/>
      <c r="V94" s="176"/>
      <c r="W94" s="176"/>
      <c r="X94" s="176"/>
      <c r="Y94" s="191">
        <f t="shared" ref="Y94:Y97" si="38">IF(SUM(R94:U94)=SUM(V94:X94), SUM(V94:X94),"Error")</f>
        <v>0</v>
      </c>
      <c r="Z94" s="178">
        <f t="shared" si="34"/>
        <v>0</v>
      </c>
      <c r="AA94" s="176"/>
      <c r="AB94" s="176"/>
      <c r="AC94" s="176"/>
      <c r="AD94" s="176"/>
      <c r="AE94" s="179"/>
      <c r="AF94" s="180">
        <f t="shared" si="35"/>
        <v>0</v>
      </c>
      <c r="AG94" s="178">
        <f t="shared" si="36"/>
        <v>0</v>
      </c>
      <c r="AH94" s="181" t="str">
        <f t="shared" si="37"/>
        <v/>
      </c>
      <c r="AI94" s="145" t="str">
        <f>IF(Detail!$C$3="","", Detail!$C$3)</f>
        <v/>
      </c>
    </row>
    <row r="95" spans="1:35">
      <c r="A95" s="171" t="s">
        <v>80</v>
      </c>
      <c r="B95" s="172" t="s">
        <v>352</v>
      </c>
      <c r="C95" s="188"/>
      <c r="D95" s="188"/>
      <c r="E95" s="188"/>
      <c r="F95" s="189"/>
      <c r="G95" s="189"/>
      <c r="H95" s="189"/>
      <c r="I95" s="189"/>
      <c r="J95" s="189"/>
      <c r="K95" s="189"/>
      <c r="L95" s="189"/>
      <c r="M95" s="189"/>
      <c r="N95" s="189"/>
      <c r="O95" s="189"/>
      <c r="P95" s="175">
        <f>IF(SUM(F95:O95)=(SUM(R95:U95)),(SUM(F95:O95)))</f>
        <v>0</v>
      </c>
      <c r="Q95" s="217">
        <f t="shared" si="32"/>
        <v>0</v>
      </c>
      <c r="R95" s="176"/>
      <c r="S95" s="176"/>
      <c r="T95" s="176"/>
      <c r="U95" s="176"/>
      <c r="V95" s="176"/>
      <c r="W95" s="176"/>
      <c r="X95" s="176"/>
      <c r="Y95" s="191">
        <f t="shared" si="38"/>
        <v>0</v>
      </c>
      <c r="Z95" s="178">
        <f t="shared" si="34"/>
        <v>0</v>
      </c>
      <c r="AA95" s="176"/>
      <c r="AB95" s="176"/>
      <c r="AC95" s="176"/>
      <c r="AD95" s="176"/>
      <c r="AE95" s="179"/>
      <c r="AF95" s="180">
        <f t="shared" si="35"/>
        <v>0</v>
      </c>
      <c r="AG95" s="178">
        <f t="shared" si="36"/>
        <v>0</v>
      </c>
      <c r="AH95" s="181" t="str">
        <f t="shared" si="37"/>
        <v/>
      </c>
      <c r="AI95" s="145" t="str">
        <f>IF(Detail!$C$3="","", Detail!$C$3)</f>
        <v/>
      </c>
    </row>
    <row r="96" spans="1:35">
      <c r="A96" s="171" t="s">
        <v>80</v>
      </c>
      <c r="B96" s="172" t="s">
        <v>352</v>
      </c>
      <c r="C96" s="188"/>
      <c r="D96" s="188"/>
      <c r="E96" s="188"/>
      <c r="F96" s="189"/>
      <c r="G96" s="189"/>
      <c r="H96" s="189"/>
      <c r="I96" s="189"/>
      <c r="J96" s="189"/>
      <c r="K96" s="189"/>
      <c r="L96" s="189"/>
      <c r="M96" s="189"/>
      <c r="N96" s="189"/>
      <c r="O96" s="189"/>
      <c r="P96" s="175">
        <f>IF(SUM(F96:O96)=(SUM(R96:U96)),(SUM(F96:O96)))</f>
        <v>0</v>
      </c>
      <c r="Q96" s="217">
        <f t="shared" si="32"/>
        <v>0</v>
      </c>
      <c r="R96" s="176"/>
      <c r="S96" s="176"/>
      <c r="T96" s="176"/>
      <c r="U96" s="176"/>
      <c r="V96" s="176"/>
      <c r="W96" s="176"/>
      <c r="X96" s="176"/>
      <c r="Y96" s="191">
        <f t="shared" si="38"/>
        <v>0</v>
      </c>
      <c r="Z96" s="178">
        <f t="shared" si="34"/>
        <v>0</v>
      </c>
      <c r="AA96" s="176"/>
      <c r="AB96" s="176"/>
      <c r="AC96" s="176"/>
      <c r="AD96" s="176"/>
      <c r="AE96" s="179"/>
      <c r="AF96" s="180">
        <f t="shared" si="35"/>
        <v>0</v>
      </c>
      <c r="AG96" s="178">
        <f t="shared" si="36"/>
        <v>0</v>
      </c>
      <c r="AH96" s="181" t="str">
        <f t="shared" si="37"/>
        <v/>
      </c>
      <c r="AI96" s="145" t="str">
        <f>IF(Detail!$C$3="","", Detail!$C$3)</f>
        <v/>
      </c>
    </row>
    <row r="97" spans="1:35">
      <c r="A97" s="171" t="s">
        <v>80</v>
      </c>
      <c r="B97" s="172" t="s">
        <v>352</v>
      </c>
      <c r="C97" s="188"/>
      <c r="D97" s="188"/>
      <c r="E97" s="188"/>
      <c r="F97" s="189"/>
      <c r="G97" s="189"/>
      <c r="H97" s="189"/>
      <c r="I97" s="189"/>
      <c r="J97" s="189"/>
      <c r="K97" s="189"/>
      <c r="L97" s="189"/>
      <c r="M97" s="189"/>
      <c r="N97" s="189"/>
      <c r="O97" s="189"/>
      <c r="P97" s="175">
        <f>IF(SUM(F97:O97)=(SUM(R97:U97)),(SUM(F97:O97)))</f>
        <v>0</v>
      </c>
      <c r="Q97" s="217">
        <f t="shared" si="32"/>
        <v>0</v>
      </c>
      <c r="R97" s="176"/>
      <c r="S97" s="176"/>
      <c r="T97" s="176"/>
      <c r="U97" s="176"/>
      <c r="V97" s="176"/>
      <c r="W97" s="176"/>
      <c r="X97" s="176"/>
      <c r="Y97" s="191">
        <f t="shared" si="38"/>
        <v>0</v>
      </c>
      <c r="Z97" s="178">
        <f t="shared" si="34"/>
        <v>0</v>
      </c>
      <c r="AA97" s="176"/>
      <c r="AB97" s="176"/>
      <c r="AC97" s="176"/>
      <c r="AD97" s="176"/>
      <c r="AE97" s="179"/>
      <c r="AF97" s="180">
        <f t="shared" si="35"/>
        <v>0</v>
      </c>
      <c r="AG97" s="178">
        <f t="shared" si="36"/>
        <v>0</v>
      </c>
      <c r="AH97" s="181" t="str">
        <f t="shared" si="37"/>
        <v/>
      </c>
      <c r="AI97" s="145" t="str">
        <f>IF(Detail!$C$3="","", Detail!$C$3)</f>
        <v/>
      </c>
    </row>
    <row r="98" spans="1:35">
      <c r="A98" s="171"/>
      <c r="B98" s="145"/>
      <c r="C98" s="182"/>
      <c r="D98" s="145"/>
      <c r="E98" s="145"/>
      <c r="F98" s="145"/>
      <c r="G98" s="145"/>
      <c r="H98" s="145"/>
      <c r="I98" s="145"/>
      <c r="J98" s="145"/>
      <c r="K98" s="145"/>
      <c r="L98" s="145"/>
      <c r="M98" s="145"/>
      <c r="N98" s="145"/>
      <c r="O98" s="183"/>
      <c r="P98" s="175"/>
      <c r="Q98" s="217"/>
      <c r="R98" s="184"/>
      <c r="S98" s="184"/>
      <c r="T98" s="184"/>
      <c r="U98" s="184"/>
      <c r="V98" s="193"/>
      <c r="W98" s="193"/>
      <c r="X98" s="184"/>
      <c r="Y98" s="185"/>
      <c r="Z98" s="186"/>
      <c r="AA98" s="184"/>
      <c r="AB98" s="184"/>
      <c r="AC98" s="184"/>
      <c r="AD98" s="184"/>
      <c r="AE98" s="187"/>
      <c r="AF98" s="145"/>
      <c r="AG98" s="186"/>
      <c r="AH98" s="181"/>
      <c r="AI98" s="145"/>
    </row>
    <row r="99" spans="1:35">
      <c r="A99" s="171" t="s">
        <v>80</v>
      </c>
      <c r="B99" s="172" t="s">
        <v>353</v>
      </c>
      <c r="C99" s="188"/>
      <c r="D99" s="188"/>
      <c r="E99" s="188"/>
      <c r="F99" s="189"/>
      <c r="G99" s="189"/>
      <c r="H99" s="189"/>
      <c r="I99" s="189"/>
      <c r="J99" s="189"/>
      <c r="K99" s="189"/>
      <c r="L99" s="189"/>
      <c r="M99" s="189"/>
      <c r="N99" s="189"/>
      <c r="O99" s="189"/>
      <c r="P99" s="175">
        <f>IF(SUM(F99:O99)=(SUM(R99:U99)),(SUM(F99:O99)))</f>
        <v>0</v>
      </c>
      <c r="Q99" s="217">
        <f t="shared" ref="Q99:Q103" si="39">SUM(F99:O99)-SUM(R99:U99)</f>
        <v>0</v>
      </c>
      <c r="R99" s="176"/>
      <c r="S99" s="176"/>
      <c r="T99" s="176"/>
      <c r="U99" s="176"/>
      <c r="V99" s="176"/>
      <c r="W99" s="176"/>
      <c r="X99" s="176"/>
      <c r="Y99" s="191">
        <f t="shared" ref="Y99" si="40">IF(SUM(R99:U99)=SUM(V99:X99), SUM(V99:X99),"Error")</f>
        <v>0</v>
      </c>
      <c r="Z99" s="178">
        <f t="shared" ref="Z99:Z103" si="41">SUM(R99:U99)-SUM(V99:X99)</f>
        <v>0</v>
      </c>
      <c r="AA99" s="176"/>
      <c r="AB99" s="176"/>
      <c r="AC99" s="176"/>
      <c r="AD99" s="176"/>
      <c r="AE99" s="179"/>
      <c r="AF99" s="180">
        <f t="shared" ref="AF99:AF103" si="42">IF(SUM(AA99:AE99)=Y99,SUM(AA99:AE99),"Error")</f>
        <v>0</v>
      </c>
      <c r="AG99" s="178">
        <f t="shared" ref="AG99:AG103" si="43">SUM(AA99:AE99)-Y99</f>
        <v>0</v>
      </c>
      <c r="AH99" s="181" t="str">
        <f t="shared" ref="AH99:AH103" si="44">IF(AND(P99=Y99,Y99=AF99),"","Error")</f>
        <v/>
      </c>
      <c r="AI99" s="145" t="str">
        <f>IF(Detail!$C$3="","", Detail!$C$3)</f>
        <v/>
      </c>
    </row>
    <row r="100" spans="1:35">
      <c r="A100" s="171" t="s">
        <v>80</v>
      </c>
      <c r="B100" s="172" t="s">
        <v>353</v>
      </c>
      <c r="C100" s="188"/>
      <c r="D100" s="188"/>
      <c r="E100" s="188"/>
      <c r="F100" s="189"/>
      <c r="G100" s="189"/>
      <c r="H100" s="189"/>
      <c r="I100" s="189"/>
      <c r="J100" s="189"/>
      <c r="K100" s="189"/>
      <c r="L100" s="189"/>
      <c r="M100" s="189"/>
      <c r="N100" s="189"/>
      <c r="O100" s="189"/>
      <c r="P100" s="175">
        <f>IF(SUM(F100:O100)=(SUM(R100:U100)),(SUM(F100:O100)))</f>
        <v>0</v>
      </c>
      <c r="Q100" s="217">
        <f t="shared" si="39"/>
        <v>0</v>
      </c>
      <c r="R100" s="176"/>
      <c r="S100" s="176"/>
      <c r="T100" s="176"/>
      <c r="U100" s="176"/>
      <c r="V100" s="176"/>
      <c r="W100" s="176"/>
      <c r="X100" s="176"/>
      <c r="Y100" s="191">
        <f t="shared" ref="Y100:Y103" si="45">IF(SUM(R100:U100)=SUM(V100:X100), SUM(V100:X100),"Error")</f>
        <v>0</v>
      </c>
      <c r="Z100" s="178">
        <f t="shared" si="41"/>
        <v>0</v>
      </c>
      <c r="AA100" s="176"/>
      <c r="AB100" s="176"/>
      <c r="AC100" s="176"/>
      <c r="AD100" s="176"/>
      <c r="AE100" s="179"/>
      <c r="AF100" s="180">
        <f t="shared" si="42"/>
        <v>0</v>
      </c>
      <c r="AG100" s="178">
        <f t="shared" si="43"/>
        <v>0</v>
      </c>
      <c r="AH100" s="181" t="str">
        <f t="shared" si="44"/>
        <v/>
      </c>
      <c r="AI100" s="145" t="str">
        <f>IF(Detail!$C$3="","", Detail!$C$3)</f>
        <v/>
      </c>
    </row>
    <row r="101" spans="1:35">
      <c r="A101" s="171" t="s">
        <v>80</v>
      </c>
      <c r="B101" s="172" t="s">
        <v>353</v>
      </c>
      <c r="C101" s="188"/>
      <c r="D101" s="188"/>
      <c r="E101" s="188"/>
      <c r="F101" s="189"/>
      <c r="G101" s="189"/>
      <c r="H101" s="189"/>
      <c r="I101" s="189"/>
      <c r="J101" s="189"/>
      <c r="K101" s="189"/>
      <c r="L101" s="189"/>
      <c r="M101" s="189"/>
      <c r="N101" s="189"/>
      <c r="O101" s="189"/>
      <c r="P101" s="175">
        <f>IF(SUM(F101:O101)=(SUM(R101:U101)),(SUM(F101:O101)))</f>
        <v>0</v>
      </c>
      <c r="Q101" s="217">
        <f t="shared" si="39"/>
        <v>0</v>
      </c>
      <c r="R101" s="176"/>
      <c r="S101" s="176"/>
      <c r="T101" s="176"/>
      <c r="U101" s="176"/>
      <c r="V101" s="176"/>
      <c r="W101" s="176"/>
      <c r="X101" s="176"/>
      <c r="Y101" s="191">
        <f t="shared" si="45"/>
        <v>0</v>
      </c>
      <c r="Z101" s="178">
        <f t="shared" si="41"/>
        <v>0</v>
      </c>
      <c r="AA101" s="176"/>
      <c r="AB101" s="176"/>
      <c r="AC101" s="176"/>
      <c r="AD101" s="176"/>
      <c r="AE101" s="179"/>
      <c r="AF101" s="180">
        <f t="shared" si="42"/>
        <v>0</v>
      </c>
      <c r="AG101" s="178">
        <f t="shared" si="43"/>
        <v>0</v>
      </c>
      <c r="AH101" s="181" t="str">
        <f t="shared" si="44"/>
        <v/>
      </c>
      <c r="AI101" s="145" t="str">
        <f>IF(Detail!$C$3="","", Detail!$C$3)</f>
        <v/>
      </c>
    </row>
    <row r="102" spans="1:35">
      <c r="A102" s="171" t="s">
        <v>80</v>
      </c>
      <c r="B102" s="172" t="s">
        <v>353</v>
      </c>
      <c r="C102" s="188"/>
      <c r="D102" s="188"/>
      <c r="E102" s="188"/>
      <c r="F102" s="189"/>
      <c r="G102" s="189"/>
      <c r="H102" s="189"/>
      <c r="I102" s="189"/>
      <c r="J102" s="189"/>
      <c r="K102" s="189"/>
      <c r="L102" s="189"/>
      <c r="M102" s="189"/>
      <c r="N102" s="189"/>
      <c r="O102" s="189"/>
      <c r="P102" s="175">
        <f>IF(SUM(F102:O102)=(SUM(R102:U102)),(SUM(F102:O102)))</f>
        <v>0</v>
      </c>
      <c r="Q102" s="217">
        <f t="shared" si="39"/>
        <v>0</v>
      </c>
      <c r="R102" s="176"/>
      <c r="S102" s="176"/>
      <c r="T102" s="176"/>
      <c r="U102" s="176"/>
      <c r="V102" s="176"/>
      <c r="W102" s="176"/>
      <c r="X102" s="176"/>
      <c r="Y102" s="191">
        <f t="shared" si="45"/>
        <v>0</v>
      </c>
      <c r="Z102" s="178">
        <f t="shared" si="41"/>
        <v>0</v>
      </c>
      <c r="AA102" s="176"/>
      <c r="AB102" s="176"/>
      <c r="AC102" s="176"/>
      <c r="AD102" s="176"/>
      <c r="AE102" s="179"/>
      <c r="AF102" s="180">
        <f t="shared" si="42"/>
        <v>0</v>
      </c>
      <c r="AG102" s="178">
        <f t="shared" si="43"/>
        <v>0</v>
      </c>
      <c r="AH102" s="181" t="str">
        <f t="shared" si="44"/>
        <v/>
      </c>
      <c r="AI102" s="145" t="str">
        <f>IF(Detail!$C$3="","", Detail!$C$3)</f>
        <v/>
      </c>
    </row>
    <row r="103" spans="1:35">
      <c r="A103" s="171" t="s">
        <v>80</v>
      </c>
      <c r="B103" s="172" t="s">
        <v>353</v>
      </c>
      <c r="C103" s="188"/>
      <c r="D103" s="188"/>
      <c r="E103" s="188"/>
      <c r="F103" s="189"/>
      <c r="G103" s="189"/>
      <c r="H103" s="189"/>
      <c r="I103" s="189"/>
      <c r="J103" s="189"/>
      <c r="K103" s="189"/>
      <c r="L103" s="189"/>
      <c r="M103" s="189"/>
      <c r="N103" s="189"/>
      <c r="O103" s="189"/>
      <c r="P103" s="175">
        <f>IF(SUM(F103:O103)=(SUM(R103:U103)),(SUM(F103:O103)))</f>
        <v>0</v>
      </c>
      <c r="Q103" s="217">
        <f t="shared" si="39"/>
        <v>0</v>
      </c>
      <c r="R103" s="176"/>
      <c r="S103" s="176"/>
      <c r="T103" s="176"/>
      <c r="U103" s="176"/>
      <c r="V103" s="176"/>
      <c r="W103" s="176"/>
      <c r="X103" s="176"/>
      <c r="Y103" s="191">
        <f t="shared" si="45"/>
        <v>0</v>
      </c>
      <c r="Z103" s="178">
        <f t="shared" si="41"/>
        <v>0</v>
      </c>
      <c r="AA103" s="176"/>
      <c r="AB103" s="176"/>
      <c r="AC103" s="176"/>
      <c r="AD103" s="176"/>
      <c r="AE103" s="179"/>
      <c r="AF103" s="180">
        <f t="shared" si="42"/>
        <v>0</v>
      </c>
      <c r="AG103" s="178">
        <f t="shared" si="43"/>
        <v>0</v>
      </c>
      <c r="AH103" s="181" t="str">
        <f t="shared" si="44"/>
        <v/>
      </c>
      <c r="AI103" s="145" t="str">
        <f>IF(Detail!$C$3="","", Detail!$C$3)</f>
        <v/>
      </c>
    </row>
    <row r="104" spans="1:35">
      <c r="A104" s="171"/>
      <c r="B104" s="145"/>
      <c r="C104" s="182"/>
      <c r="D104" s="145"/>
      <c r="E104" s="145"/>
      <c r="F104" s="145"/>
      <c r="G104" s="145"/>
      <c r="H104" s="145"/>
      <c r="I104" s="145"/>
      <c r="J104" s="145"/>
      <c r="K104" s="145"/>
      <c r="L104" s="145"/>
      <c r="M104" s="145"/>
      <c r="N104" s="145"/>
      <c r="O104" s="183"/>
      <c r="P104" s="175"/>
      <c r="Q104" s="217"/>
      <c r="R104" s="184"/>
      <c r="S104" s="184"/>
      <c r="T104" s="184"/>
      <c r="U104" s="184"/>
      <c r="V104" s="184"/>
      <c r="W104" s="184"/>
      <c r="X104" s="184"/>
      <c r="Y104" s="185"/>
      <c r="Z104" s="186"/>
      <c r="AA104" s="184"/>
      <c r="AB104" s="184"/>
      <c r="AC104" s="184"/>
      <c r="AD104" s="184"/>
      <c r="AE104" s="187"/>
      <c r="AF104" s="145"/>
      <c r="AG104" s="186"/>
      <c r="AH104" s="181"/>
      <c r="AI104" s="145"/>
    </row>
    <row r="105" spans="1:35">
      <c r="A105" s="171" t="s">
        <v>80</v>
      </c>
      <c r="B105" s="172" t="s">
        <v>78</v>
      </c>
      <c r="C105" s="188"/>
      <c r="D105" s="188"/>
      <c r="E105" s="188"/>
      <c r="F105" s="189"/>
      <c r="G105" s="189"/>
      <c r="H105" s="189"/>
      <c r="I105" s="189"/>
      <c r="J105" s="189"/>
      <c r="K105" s="189"/>
      <c r="L105" s="189"/>
      <c r="M105" s="189"/>
      <c r="N105" s="189"/>
      <c r="O105" s="189"/>
      <c r="P105" s="175">
        <f>IF(SUM(F105:O105)=(SUM(R105:U105)),(SUM(F105:O105)))</f>
        <v>0</v>
      </c>
      <c r="Q105" s="217">
        <f t="shared" ref="Q105:Q109" si="46">SUM(F105:O105)-SUM(R105:U105)</f>
        <v>0</v>
      </c>
      <c r="R105" s="176"/>
      <c r="S105" s="176"/>
      <c r="T105" s="176"/>
      <c r="U105" s="176"/>
      <c r="V105" s="176"/>
      <c r="W105" s="176"/>
      <c r="X105" s="176"/>
      <c r="Y105" s="191">
        <f t="shared" si="0"/>
        <v>0</v>
      </c>
      <c r="Z105" s="178">
        <f t="shared" si="1"/>
        <v>0</v>
      </c>
      <c r="AA105" s="176"/>
      <c r="AB105" s="176"/>
      <c r="AC105" s="176"/>
      <c r="AD105" s="176"/>
      <c r="AE105" s="179"/>
      <c r="AF105" s="180">
        <f t="shared" si="2"/>
        <v>0</v>
      </c>
      <c r="AG105" s="178">
        <f t="shared" si="3"/>
        <v>0</v>
      </c>
      <c r="AH105" s="181" t="str">
        <f t="shared" si="5"/>
        <v/>
      </c>
      <c r="AI105" s="145" t="str">
        <f>IF(Detail!$C$3="","", Detail!$C$3)</f>
        <v/>
      </c>
    </row>
    <row r="106" spans="1:35">
      <c r="A106" s="171" t="s">
        <v>80</v>
      </c>
      <c r="B106" s="172" t="s">
        <v>78</v>
      </c>
      <c r="C106" s="188"/>
      <c r="D106" s="188"/>
      <c r="E106" s="188"/>
      <c r="F106" s="189"/>
      <c r="G106" s="189"/>
      <c r="H106" s="189"/>
      <c r="I106" s="189"/>
      <c r="J106" s="189"/>
      <c r="K106" s="189"/>
      <c r="L106" s="189"/>
      <c r="M106" s="189"/>
      <c r="N106" s="189"/>
      <c r="O106" s="189"/>
      <c r="P106" s="175">
        <f>IF(SUM(F106:O106)=(SUM(R106:U106)),(SUM(F106:O106)))</f>
        <v>0</v>
      </c>
      <c r="Q106" s="217">
        <f t="shared" si="46"/>
        <v>0</v>
      </c>
      <c r="R106" s="176"/>
      <c r="S106" s="176"/>
      <c r="T106" s="176"/>
      <c r="U106" s="176"/>
      <c r="V106" s="176"/>
      <c r="W106" s="176"/>
      <c r="X106" s="176"/>
      <c r="Y106" s="191">
        <f t="shared" ref="Y106:Y109" si="47">IF(SUM(R106:U106)=SUM(V106:X106), SUM(V106:X106),"Error")</f>
        <v>0</v>
      </c>
      <c r="Z106" s="178">
        <f t="shared" ref="Z106:Z109" si="48">SUM(R106:U106)-SUM(V106:X106)</f>
        <v>0</v>
      </c>
      <c r="AA106" s="176"/>
      <c r="AB106" s="176"/>
      <c r="AC106" s="176"/>
      <c r="AD106" s="176"/>
      <c r="AE106" s="179"/>
      <c r="AF106" s="180">
        <f t="shared" si="2"/>
        <v>0</v>
      </c>
      <c r="AG106" s="178">
        <f t="shared" si="3"/>
        <v>0</v>
      </c>
      <c r="AH106" s="181" t="str">
        <f t="shared" ref="AH106:AH109" si="49">IF(AND(P106=Y106,Y106=AF106),"","Error")</f>
        <v/>
      </c>
      <c r="AI106" s="145" t="str">
        <f>IF(Detail!$C$3="","", Detail!$C$3)</f>
        <v/>
      </c>
    </row>
    <row r="107" spans="1:35">
      <c r="A107" s="171" t="s">
        <v>80</v>
      </c>
      <c r="B107" s="172" t="s">
        <v>78</v>
      </c>
      <c r="C107" s="188"/>
      <c r="D107" s="188"/>
      <c r="E107" s="188"/>
      <c r="F107" s="189"/>
      <c r="G107" s="189"/>
      <c r="H107" s="189"/>
      <c r="I107" s="189"/>
      <c r="J107" s="189"/>
      <c r="K107" s="189"/>
      <c r="L107" s="189"/>
      <c r="M107" s="189"/>
      <c r="N107" s="189"/>
      <c r="O107" s="189"/>
      <c r="P107" s="175">
        <f>IF(SUM(F107:O107)=(SUM(R107:U107)),(SUM(F107:O107)))</f>
        <v>0</v>
      </c>
      <c r="Q107" s="217">
        <f t="shared" si="46"/>
        <v>0</v>
      </c>
      <c r="R107" s="176"/>
      <c r="S107" s="176"/>
      <c r="T107" s="176"/>
      <c r="U107" s="176"/>
      <c r="V107" s="176"/>
      <c r="W107" s="176"/>
      <c r="X107" s="176"/>
      <c r="Y107" s="191">
        <f t="shared" si="47"/>
        <v>0</v>
      </c>
      <c r="Z107" s="178">
        <f t="shared" si="48"/>
        <v>0</v>
      </c>
      <c r="AA107" s="176"/>
      <c r="AB107" s="176"/>
      <c r="AC107" s="176"/>
      <c r="AD107" s="176"/>
      <c r="AE107" s="179"/>
      <c r="AF107" s="180">
        <f t="shared" si="2"/>
        <v>0</v>
      </c>
      <c r="AG107" s="178">
        <f t="shared" si="3"/>
        <v>0</v>
      </c>
      <c r="AH107" s="181" t="str">
        <f t="shared" si="49"/>
        <v/>
      </c>
      <c r="AI107" s="145" t="str">
        <f>IF(Detail!$C$3="","", Detail!$C$3)</f>
        <v/>
      </c>
    </row>
    <row r="108" spans="1:35">
      <c r="A108" s="171" t="s">
        <v>80</v>
      </c>
      <c r="B108" s="172" t="s">
        <v>78</v>
      </c>
      <c r="C108" s="188"/>
      <c r="D108" s="188"/>
      <c r="E108" s="188"/>
      <c r="F108" s="189"/>
      <c r="G108" s="189"/>
      <c r="H108" s="189"/>
      <c r="I108" s="189"/>
      <c r="J108" s="189"/>
      <c r="K108" s="189"/>
      <c r="L108" s="189"/>
      <c r="M108" s="189"/>
      <c r="N108" s="189"/>
      <c r="O108" s="189"/>
      <c r="P108" s="175">
        <f>IF(SUM(F108:O108)=(SUM(R108:U108)),(SUM(F108:O108)))</f>
        <v>0</v>
      </c>
      <c r="Q108" s="217">
        <f t="shared" si="46"/>
        <v>0</v>
      </c>
      <c r="R108" s="176"/>
      <c r="S108" s="176"/>
      <c r="T108" s="176"/>
      <c r="U108" s="176"/>
      <c r="V108" s="176"/>
      <c r="W108" s="176"/>
      <c r="X108" s="176"/>
      <c r="Y108" s="191">
        <f t="shared" si="47"/>
        <v>0</v>
      </c>
      <c r="Z108" s="178">
        <f t="shared" si="48"/>
        <v>0</v>
      </c>
      <c r="AA108" s="176"/>
      <c r="AB108" s="176"/>
      <c r="AC108" s="176"/>
      <c r="AD108" s="176"/>
      <c r="AE108" s="179"/>
      <c r="AF108" s="180">
        <f t="shared" si="2"/>
        <v>0</v>
      </c>
      <c r="AG108" s="178">
        <f t="shared" si="3"/>
        <v>0</v>
      </c>
      <c r="AH108" s="181" t="str">
        <f t="shared" si="49"/>
        <v/>
      </c>
      <c r="AI108" s="145" t="str">
        <f>IF(Detail!$C$3="","", Detail!$C$3)</f>
        <v/>
      </c>
    </row>
    <row r="109" spans="1:35">
      <c r="A109" s="171" t="s">
        <v>80</v>
      </c>
      <c r="B109" s="172" t="s">
        <v>78</v>
      </c>
      <c r="C109" s="188"/>
      <c r="D109" s="188"/>
      <c r="E109" s="188"/>
      <c r="F109" s="189"/>
      <c r="G109" s="189"/>
      <c r="H109" s="189"/>
      <c r="I109" s="189"/>
      <c r="J109" s="189"/>
      <c r="K109" s="189"/>
      <c r="L109" s="189"/>
      <c r="M109" s="189"/>
      <c r="N109" s="189"/>
      <c r="O109" s="189"/>
      <c r="P109" s="175">
        <f>IF(SUM(F109:O109)=(SUM(R109:U109)),(SUM(F109:O109)))</f>
        <v>0</v>
      </c>
      <c r="Q109" s="217">
        <f t="shared" si="46"/>
        <v>0</v>
      </c>
      <c r="R109" s="176"/>
      <c r="S109" s="176"/>
      <c r="T109" s="176"/>
      <c r="U109" s="176"/>
      <c r="V109" s="176"/>
      <c r="W109" s="176"/>
      <c r="X109" s="176"/>
      <c r="Y109" s="191">
        <f t="shared" si="47"/>
        <v>0</v>
      </c>
      <c r="Z109" s="178">
        <f t="shared" si="48"/>
        <v>0</v>
      </c>
      <c r="AA109" s="176"/>
      <c r="AB109" s="176"/>
      <c r="AC109" s="176"/>
      <c r="AD109" s="176"/>
      <c r="AE109" s="179"/>
      <c r="AF109" s="180">
        <f t="shared" si="2"/>
        <v>0</v>
      </c>
      <c r="AG109" s="178">
        <f t="shared" si="3"/>
        <v>0</v>
      </c>
      <c r="AH109" s="181" t="str">
        <f t="shared" si="49"/>
        <v/>
      </c>
      <c r="AI109" s="145" t="str">
        <f>IF(Detail!$C$3="","", Detail!$C$3)</f>
        <v/>
      </c>
    </row>
    <row r="110" spans="1:35">
      <c r="A110" s="171"/>
      <c r="B110" s="145"/>
      <c r="C110" s="182"/>
      <c r="D110" s="145"/>
      <c r="E110" s="145"/>
      <c r="F110" s="145"/>
      <c r="G110" s="145"/>
      <c r="H110" s="145"/>
      <c r="I110" s="145"/>
      <c r="J110" s="145"/>
      <c r="K110" s="145"/>
      <c r="L110" s="145"/>
      <c r="M110" s="145"/>
      <c r="N110" s="145"/>
      <c r="O110" s="195"/>
      <c r="P110" s="175"/>
      <c r="Q110" s="217"/>
      <c r="R110" s="152"/>
      <c r="S110" s="152"/>
      <c r="T110" s="152"/>
      <c r="U110" s="152"/>
      <c r="V110" s="184"/>
      <c r="W110" s="184"/>
      <c r="X110" s="184"/>
      <c r="Y110" s="185"/>
      <c r="Z110" s="186"/>
      <c r="AA110" s="184"/>
      <c r="AB110" s="184"/>
      <c r="AC110" s="184"/>
      <c r="AD110" s="184"/>
      <c r="AE110" s="187"/>
      <c r="AF110" s="145"/>
      <c r="AG110" s="186"/>
      <c r="AH110" s="181"/>
      <c r="AI110" s="145"/>
    </row>
    <row r="111" spans="1:35">
      <c r="A111" s="171" t="s">
        <v>81</v>
      </c>
      <c r="B111" s="172" t="s">
        <v>38</v>
      </c>
      <c r="C111" s="188"/>
      <c r="D111" s="188"/>
      <c r="E111" s="188"/>
      <c r="F111" s="196"/>
      <c r="G111" s="196"/>
      <c r="H111" s="196"/>
      <c r="I111" s="197"/>
      <c r="J111" s="197"/>
      <c r="K111" s="197"/>
      <c r="L111" s="197"/>
      <c r="M111" s="197"/>
      <c r="N111" s="197"/>
      <c r="O111" s="197"/>
      <c r="P111" s="175"/>
      <c r="Q111" s="217"/>
      <c r="R111" s="172"/>
      <c r="S111" s="172"/>
      <c r="T111" s="172"/>
      <c r="U111" s="199"/>
      <c r="V111" s="176"/>
      <c r="W111" s="176"/>
      <c r="X111" s="176"/>
      <c r="Y111" s="191">
        <f t="shared" ref="Y111:Y146" si="50">SUM(V111:X111)</f>
        <v>0</v>
      </c>
      <c r="Z111" s="200"/>
      <c r="AA111" s="176"/>
      <c r="AB111" s="176"/>
      <c r="AC111" s="176"/>
      <c r="AD111" s="176"/>
      <c r="AE111" s="179"/>
      <c r="AF111" s="180">
        <f t="shared" si="2"/>
        <v>0</v>
      </c>
      <c r="AG111" s="178">
        <f t="shared" si="3"/>
        <v>0</v>
      </c>
      <c r="AH111" s="181"/>
      <c r="AI111" s="145" t="str">
        <f>IF(Detail!$C$3="","", Detail!$C$3)</f>
        <v/>
      </c>
    </row>
    <row r="112" spans="1:35">
      <c r="A112" s="171" t="s">
        <v>81</v>
      </c>
      <c r="B112" s="172" t="s">
        <v>38</v>
      </c>
      <c r="C112" s="188"/>
      <c r="D112" s="188"/>
      <c r="E112" s="188"/>
      <c r="F112" s="196"/>
      <c r="G112" s="196"/>
      <c r="H112" s="196"/>
      <c r="I112" s="197"/>
      <c r="J112" s="197"/>
      <c r="K112" s="197"/>
      <c r="L112" s="197"/>
      <c r="M112" s="197"/>
      <c r="N112" s="197"/>
      <c r="O112" s="197"/>
      <c r="P112" s="145"/>
      <c r="Q112" s="223"/>
      <c r="R112" s="172"/>
      <c r="S112" s="172"/>
      <c r="T112" s="172"/>
      <c r="U112" s="199"/>
      <c r="V112" s="176"/>
      <c r="W112" s="176"/>
      <c r="X112" s="176"/>
      <c r="Y112" s="191">
        <f t="shared" si="50"/>
        <v>0</v>
      </c>
      <c r="Z112" s="200"/>
      <c r="AA112" s="176"/>
      <c r="AB112" s="176"/>
      <c r="AC112" s="176"/>
      <c r="AD112" s="176"/>
      <c r="AE112" s="179"/>
      <c r="AF112" s="180">
        <f t="shared" ref="AF112:AF115" si="51">IF(SUM(AA112:AE112)=Y112,SUM(AA112:AE112),"Error")</f>
        <v>0</v>
      </c>
      <c r="AG112" s="178">
        <f t="shared" si="3"/>
        <v>0</v>
      </c>
      <c r="AH112" s="181"/>
      <c r="AI112" s="145" t="str">
        <f>IF(Detail!$C$3="","", Detail!$C$3)</f>
        <v/>
      </c>
    </row>
    <row r="113" spans="1:35">
      <c r="A113" s="171" t="s">
        <v>81</v>
      </c>
      <c r="B113" s="172" t="s">
        <v>38</v>
      </c>
      <c r="C113" s="188"/>
      <c r="D113" s="188"/>
      <c r="E113" s="188"/>
      <c r="F113" s="196"/>
      <c r="G113" s="196"/>
      <c r="H113" s="196"/>
      <c r="I113" s="197"/>
      <c r="J113" s="197"/>
      <c r="K113" s="197"/>
      <c r="L113" s="197"/>
      <c r="M113" s="197"/>
      <c r="N113" s="197"/>
      <c r="O113" s="197"/>
      <c r="P113" s="198"/>
      <c r="Q113" s="224"/>
      <c r="R113" s="172"/>
      <c r="S113" s="172"/>
      <c r="T113" s="172"/>
      <c r="U113" s="172"/>
      <c r="V113" s="176"/>
      <c r="W113" s="176"/>
      <c r="X113" s="176"/>
      <c r="Y113" s="191">
        <f t="shared" si="50"/>
        <v>0</v>
      </c>
      <c r="Z113" s="200"/>
      <c r="AA113" s="176"/>
      <c r="AB113" s="176"/>
      <c r="AC113" s="176"/>
      <c r="AD113" s="176"/>
      <c r="AE113" s="179"/>
      <c r="AF113" s="180">
        <f t="shared" si="51"/>
        <v>0</v>
      </c>
      <c r="AG113" s="178">
        <f t="shared" si="3"/>
        <v>0</v>
      </c>
      <c r="AH113" s="181"/>
      <c r="AI113" s="145" t="str">
        <f>IF(Detail!$C$3="","", Detail!$C$3)</f>
        <v/>
      </c>
    </row>
    <row r="114" spans="1:35">
      <c r="A114" s="171" t="s">
        <v>81</v>
      </c>
      <c r="B114" s="172" t="s">
        <v>38</v>
      </c>
      <c r="C114" s="188"/>
      <c r="D114" s="188"/>
      <c r="E114" s="188"/>
      <c r="F114" s="196"/>
      <c r="G114" s="196"/>
      <c r="H114" s="196"/>
      <c r="I114" s="197"/>
      <c r="J114" s="197"/>
      <c r="K114" s="197"/>
      <c r="L114" s="197"/>
      <c r="M114" s="197"/>
      <c r="N114" s="197"/>
      <c r="O114" s="197"/>
      <c r="P114" s="198"/>
      <c r="Q114" s="224"/>
      <c r="R114" s="172"/>
      <c r="S114" s="172"/>
      <c r="T114" s="172"/>
      <c r="U114" s="172"/>
      <c r="V114" s="176"/>
      <c r="W114" s="176"/>
      <c r="X114" s="176"/>
      <c r="Y114" s="191">
        <f t="shared" si="50"/>
        <v>0</v>
      </c>
      <c r="Z114" s="200"/>
      <c r="AA114" s="176"/>
      <c r="AB114" s="176"/>
      <c r="AC114" s="176"/>
      <c r="AD114" s="176"/>
      <c r="AE114" s="179"/>
      <c r="AF114" s="180">
        <f t="shared" si="51"/>
        <v>0</v>
      </c>
      <c r="AG114" s="178">
        <f t="shared" si="3"/>
        <v>0</v>
      </c>
      <c r="AH114" s="181"/>
      <c r="AI114" s="145" t="str">
        <f>IF(Detail!$C$3="","", Detail!$C$3)</f>
        <v/>
      </c>
    </row>
    <row r="115" spans="1:35">
      <c r="A115" s="171" t="s">
        <v>81</v>
      </c>
      <c r="B115" s="172" t="s">
        <v>38</v>
      </c>
      <c r="C115" s="188"/>
      <c r="D115" s="188"/>
      <c r="E115" s="188"/>
      <c r="F115" s="196"/>
      <c r="G115" s="196"/>
      <c r="H115" s="196"/>
      <c r="I115" s="197"/>
      <c r="J115" s="197"/>
      <c r="K115" s="197"/>
      <c r="L115" s="197"/>
      <c r="M115" s="197"/>
      <c r="N115" s="197"/>
      <c r="O115" s="197"/>
      <c r="P115" s="198"/>
      <c r="Q115" s="224"/>
      <c r="R115" s="172"/>
      <c r="S115" s="172"/>
      <c r="T115" s="172"/>
      <c r="U115" s="172"/>
      <c r="V115" s="176"/>
      <c r="W115" s="176"/>
      <c r="X115" s="176"/>
      <c r="Y115" s="191">
        <f t="shared" si="50"/>
        <v>0</v>
      </c>
      <c r="Z115" s="200"/>
      <c r="AA115" s="176"/>
      <c r="AB115" s="176"/>
      <c r="AC115" s="176"/>
      <c r="AD115" s="176"/>
      <c r="AE115" s="179"/>
      <c r="AF115" s="180">
        <f t="shared" si="51"/>
        <v>0</v>
      </c>
      <c r="AG115" s="178">
        <f t="shared" si="3"/>
        <v>0</v>
      </c>
      <c r="AH115" s="181"/>
      <c r="AI115" s="145" t="str">
        <f>IF(Detail!$C$3="","", Detail!$C$3)</f>
        <v/>
      </c>
    </row>
    <row r="116" spans="1:35">
      <c r="A116" s="171"/>
      <c r="B116" s="145"/>
      <c r="C116" s="182"/>
      <c r="D116" s="145"/>
      <c r="E116" s="145"/>
      <c r="F116" s="145"/>
      <c r="G116" s="145"/>
      <c r="H116" s="145"/>
      <c r="I116" s="145"/>
      <c r="J116" s="145"/>
      <c r="K116" s="145"/>
      <c r="L116" s="145"/>
      <c r="M116" s="145"/>
      <c r="N116" s="145"/>
      <c r="O116" s="195"/>
      <c r="P116" s="198"/>
      <c r="Q116" s="224"/>
      <c r="R116" s="145"/>
      <c r="S116" s="145"/>
      <c r="T116" s="145"/>
      <c r="U116" s="145"/>
      <c r="V116" s="184"/>
      <c r="W116" s="184"/>
      <c r="X116" s="184"/>
      <c r="Y116" s="185"/>
      <c r="Z116" s="186"/>
      <c r="AA116" s="184"/>
      <c r="AB116" s="184"/>
      <c r="AC116" s="184"/>
      <c r="AD116" s="184"/>
      <c r="AE116" s="187"/>
      <c r="AF116" s="145"/>
      <c r="AG116" s="186"/>
      <c r="AH116" s="181"/>
      <c r="AI116" s="145"/>
    </row>
    <row r="117" spans="1:35">
      <c r="A117" s="171" t="s">
        <v>81</v>
      </c>
      <c r="B117" s="172" t="s">
        <v>48</v>
      </c>
      <c r="C117" s="188"/>
      <c r="D117" s="188"/>
      <c r="E117" s="188"/>
      <c r="F117" s="196"/>
      <c r="G117" s="196"/>
      <c r="H117" s="196"/>
      <c r="I117" s="197"/>
      <c r="J117" s="197"/>
      <c r="K117" s="197"/>
      <c r="L117" s="197"/>
      <c r="M117" s="197"/>
      <c r="N117" s="197"/>
      <c r="O117" s="197"/>
      <c r="P117" s="198"/>
      <c r="Q117" s="224"/>
      <c r="R117" s="172"/>
      <c r="S117" s="172"/>
      <c r="T117" s="172"/>
      <c r="U117" s="172"/>
      <c r="V117" s="176"/>
      <c r="W117" s="176"/>
      <c r="X117" s="176"/>
      <c r="Y117" s="191">
        <f t="shared" si="50"/>
        <v>0</v>
      </c>
      <c r="Z117" s="200"/>
      <c r="AA117" s="176"/>
      <c r="AB117" s="176"/>
      <c r="AC117" s="176"/>
      <c r="AD117" s="176"/>
      <c r="AE117" s="179"/>
      <c r="AF117" s="180">
        <f t="shared" si="2"/>
        <v>0</v>
      </c>
      <c r="AG117" s="178">
        <f t="shared" si="3"/>
        <v>0</v>
      </c>
      <c r="AH117" s="181"/>
      <c r="AI117" s="145" t="str">
        <f>IF(Detail!$C$3="","", Detail!$C$3)</f>
        <v/>
      </c>
    </row>
    <row r="118" spans="1:35">
      <c r="A118" s="171" t="s">
        <v>81</v>
      </c>
      <c r="B118" s="172" t="s">
        <v>48</v>
      </c>
      <c r="C118" s="188"/>
      <c r="D118" s="188"/>
      <c r="E118" s="188"/>
      <c r="F118" s="196"/>
      <c r="G118" s="196"/>
      <c r="H118" s="196"/>
      <c r="I118" s="197"/>
      <c r="J118" s="197"/>
      <c r="K118" s="197"/>
      <c r="L118" s="197"/>
      <c r="M118" s="197"/>
      <c r="N118" s="197"/>
      <c r="O118" s="197"/>
      <c r="P118" s="145"/>
      <c r="Q118" s="223"/>
      <c r="R118" s="172"/>
      <c r="S118" s="172"/>
      <c r="T118" s="172"/>
      <c r="U118" s="172"/>
      <c r="V118" s="176"/>
      <c r="W118" s="176"/>
      <c r="X118" s="176"/>
      <c r="Y118" s="191">
        <f t="shared" si="50"/>
        <v>0</v>
      </c>
      <c r="Z118" s="200"/>
      <c r="AA118" s="176"/>
      <c r="AB118" s="176"/>
      <c r="AC118" s="176"/>
      <c r="AD118" s="176"/>
      <c r="AE118" s="179"/>
      <c r="AF118" s="180">
        <f t="shared" ref="AF118:AF121" si="52">IF(SUM(AA118:AE118)=Y118,SUM(AA118:AE118),"Error")</f>
        <v>0</v>
      </c>
      <c r="AG118" s="178">
        <f t="shared" si="3"/>
        <v>0</v>
      </c>
      <c r="AH118" s="181"/>
      <c r="AI118" s="145" t="str">
        <f>IF(Detail!$C$3="","", Detail!$C$3)</f>
        <v/>
      </c>
    </row>
    <row r="119" spans="1:35">
      <c r="A119" s="171" t="s">
        <v>81</v>
      </c>
      <c r="B119" s="172" t="s">
        <v>48</v>
      </c>
      <c r="C119" s="188"/>
      <c r="D119" s="188"/>
      <c r="E119" s="188"/>
      <c r="F119" s="196"/>
      <c r="G119" s="196"/>
      <c r="H119" s="196"/>
      <c r="I119" s="197"/>
      <c r="J119" s="197"/>
      <c r="K119" s="197"/>
      <c r="L119" s="197"/>
      <c r="M119" s="197"/>
      <c r="N119" s="197"/>
      <c r="O119" s="197"/>
      <c r="P119" s="198"/>
      <c r="Q119" s="224"/>
      <c r="R119" s="172"/>
      <c r="S119" s="172"/>
      <c r="T119" s="172"/>
      <c r="U119" s="172"/>
      <c r="V119" s="176"/>
      <c r="W119" s="176"/>
      <c r="X119" s="176"/>
      <c r="Y119" s="191">
        <f t="shared" si="50"/>
        <v>0</v>
      </c>
      <c r="Z119" s="200"/>
      <c r="AA119" s="176"/>
      <c r="AB119" s="176"/>
      <c r="AC119" s="176"/>
      <c r="AD119" s="176"/>
      <c r="AE119" s="179"/>
      <c r="AF119" s="180">
        <f t="shared" si="52"/>
        <v>0</v>
      </c>
      <c r="AG119" s="178">
        <f t="shared" si="3"/>
        <v>0</v>
      </c>
      <c r="AH119" s="181"/>
      <c r="AI119" s="145" t="str">
        <f>IF(Detail!$C$3="","", Detail!$C$3)</f>
        <v/>
      </c>
    </row>
    <row r="120" spans="1:35">
      <c r="A120" s="171" t="s">
        <v>81</v>
      </c>
      <c r="B120" s="172" t="s">
        <v>48</v>
      </c>
      <c r="C120" s="188"/>
      <c r="D120" s="188"/>
      <c r="E120" s="188"/>
      <c r="F120" s="196"/>
      <c r="G120" s="196"/>
      <c r="H120" s="196"/>
      <c r="I120" s="197"/>
      <c r="J120" s="197"/>
      <c r="K120" s="197"/>
      <c r="L120" s="197"/>
      <c r="M120" s="197"/>
      <c r="N120" s="197"/>
      <c r="O120" s="197"/>
      <c r="P120" s="198"/>
      <c r="Q120" s="224"/>
      <c r="R120" s="172"/>
      <c r="S120" s="172"/>
      <c r="T120" s="172"/>
      <c r="U120" s="172"/>
      <c r="V120" s="176"/>
      <c r="W120" s="176"/>
      <c r="X120" s="176"/>
      <c r="Y120" s="191">
        <f t="shared" si="50"/>
        <v>0</v>
      </c>
      <c r="Z120" s="200"/>
      <c r="AA120" s="176"/>
      <c r="AB120" s="176"/>
      <c r="AC120" s="176"/>
      <c r="AD120" s="176"/>
      <c r="AE120" s="179"/>
      <c r="AF120" s="180">
        <f t="shared" si="52"/>
        <v>0</v>
      </c>
      <c r="AG120" s="178">
        <f t="shared" si="3"/>
        <v>0</v>
      </c>
      <c r="AH120" s="181"/>
      <c r="AI120" s="145" t="str">
        <f>IF(Detail!$C$3="","", Detail!$C$3)</f>
        <v/>
      </c>
    </row>
    <row r="121" spans="1:35">
      <c r="A121" s="171" t="s">
        <v>81</v>
      </c>
      <c r="B121" s="172" t="s">
        <v>48</v>
      </c>
      <c r="C121" s="188"/>
      <c r="D121" s="188"/>
      <c r="E121" s="188"/>
      <c r="F121" s="196"/>
      <c r="G121" s="196"/>
      <c r="H121" s="196"/>
      <c r="I121" s="197"/>
      <c r="J121" s="197"/>
      <c r="K121" s="197"/>
      <c r="L121" s="197"/>
      <c r="M121" s="197"/>
      <c r="N121" s="197"/>
      <c r="O121" s="197"/>
      <c r="P121" s="198"/>
      <c r="Q121" s="224"/>
      <c r="R121" s="172"/>
      <c r="S121" s="172"/>
      <c r="T121" s="172"/>
      <c r="U121" s="172"/>
      <c r="V121" s="176"/>
      <c r="W121" s="176"/>
      <c r="X121" s="176"/>
      <c r="Y121" s="191">
        <f t="shared" si="50"/>
        <v>0</v>
      </c>
      <c r="Z121" s="200"/>
      <c r="AA121" s="176"/>
      <c r="AB121" s="176"/>
      <c r="AC121" s="176"/>
      <c r="AD121" s="176"/>
      <c r="AE121" s="179"/>
      <c r="AF121" s="180">
        <f t="shared" si="52"/>
        <v>0</v>
      </c>
      <c r="AG121" s="178">
        <f t="shared" si="3"/>
        <v>0</v>
      </c>
      <c r="AH121" s="181"/>
      <c r="AI121" s="145" t="str">
        <f>IF(Detail!$C$3="","", Detail!$C$3)</f>
        <v/>
      </c>
    </row>
    <row r="122" spans="1:35">
      <c r="A122" s="171"/>
      <c r="B122" s="145"/>
      <c r="C122" s="182"/>
      <c r="D122" s="145"/>
      <c r="E122" s="145"/>
      <c r="F122" s="145"/>
      <c r="G122" s="145"/>
      <c r="H122" s="145"/>
      <c r="I122" s="145"/>
      <c r="J122" s="145"/>
      <c r="K122" s="145"/>
      <c r="L122" s="145"/>
      <c r="M122" s="145"/>
      <c r="N122" s="145"/>
      <c r="O122" s="195"/>
      <c r="P122" s="198"/>
      <c r="Q122" s="224"/>
      <c r="R122" s="145"/>
      <c r="S122" s="145"/>
      <c r="T122" s="145"/>
      <c r="U122" s="145"/>
      <c r="V122" s="184"/>
      <c r="W122" s="184"/>
      <c r="X122" s="184"/>
      <c r="Y122" s="185"/>
      <c r="Z122" s="186"/>
      <c r="AA122" s="184"/>
      <c r="AB122" s="184"/>
      <c r="AC122" s="184"/>
      <c r="AD122" s="184"/>
      <c r="AE122" s="187"/>
      <c r="AF122" s="145"/>
      <c r="AG122" s="186"/>
      <c r="AH122" s="181"/>
      <c r="AI122" s="145"/>
    </row>
    <row r="123" spans="1:35">
      <c r="A123" s="171" t="s">
        <v>81</v>
      </c>
      <c r="B123" s="172" t="s">
        <v>49</v>
      </c>
      <c r="C123" s="188"/>
      <c r="D123" s="188"/>
      <c r="E123" s="188"/>
      <c r="F123" s="196"/>
      <c r="G123" s="196"/>
      <c r="H123" s="196"/>
      <c r="I123" s="197"/>
      <c r="J123" s="197"/>
      <c r="K123" s="197"/>
      <c r="L123" s="197"/>
      <c r="M123" s="197"/>
      <c r="N123" s="197"/>
      <c r="O123" s="197"/>
      <c r="P123" s="198"/>
      <c r="Q123" s="224"/>
      <c r="R123" s="172"/>
      <c r="S123" s="172"/>
      <c r="T123" s="172"/>
      <c r="U123" s="172"/>
      <c r="V123" s="176"/>
      <c r="W123" s="176"/>
      <c r="X123" s="176"/>
      <c r="Y123" s="191">
        <f t="shared" si="50"/>
        <v>0</v>
      </c>
      <c r="Z123" s="200"/>
      <c r="AA123" s="176"/>
      <c r="AB123" s="176"/>
      <c r="AC123" s="176"/>
      <c r="AD123" s="176"/>
      <c r="AE123" s="179"/>
      <c r="AF123" s="180">
        <f t="shared" si="2"/>
        <v>0</v>
      </c>
      <c r="AG123" s="178">
        <f t="shared" si="3"/>
        <v>0</v>
      </c>
      <c r="AH123" s="181"/>
      <c r="AI123" s="145" t="str">
        <f>IF(Detail!$C$3="","", Detail!$C$3)</f>
        <v/>
      </c>
    </row>
    <row r="124" spans="1:35">
      <c r="A124" s="171" t="s">
        <v>81</v>
      </c>
      <c r="B124" s="172" t="s">
        <v>49</v>
      </c>
      <c r="C124" s="188"/>
      <c r="D124" s="188"/>
      <c r="E124" s="188"/>
      <c r="F124" s="196"/>
      <c r="G124" s="196"/>
      <c r="H124" s="196"/>
      <c r="I124" s="197"/>
      <c r="J124" s="197"/>
      <c r="K124" s="197"/>
      <c r="L124" s="197"/>
      <c r="M124" s="197"/>
      <c r="N124" s="197"/>
      <c r="O124" s="197"/>
      <c r="P124" s="145"/>
      <c r="Q124" s="223"/>
      <c r="R124" s="172"/>
      <c r="S124" s="172"/>
      <c r="T124" s="172"/>
      <c r="U124" s="172"/>
      <c r="V124" s="176"/>
      <c r="W124" s="176"/>
      <c r="X124" s="176"/>
      <c r="Y124" s="191">
        <f t="shared" si="50"/>
        <v>0</v>
      </c>
      <c r="Z124" s="200"/>
      <c r="AA124" s="176"/>
      <c r="AB124" s="176"/>
      <c r="AC124" s="176"/>
      <c r="AD124" s="176"/>
      <c r="AE124" s="179"/>
      <c r="AF124" s="180">
        <f t="shared" ref="AF124:AF127" si="53">IF(SUM(AA124:AE124)=Y124,SUM(AA124:AE124),"Error")</f>
        <v>0</v>
      </c>
      <c r="AG124" s="178">
        <f t="shared" si="3"/>
        <v>0</v>
      </c>
      <c r="AH124" s="181"/>
      <c r="AI124" s="145" t="str">
        <f>IF(Detail!$C$3="","", Detail!$C$3)</f>
        <v/>
      </c>
    </row>
    <row r="125" spans="1:35">
      <c r="A125" s="171" t="s">
        <v>81</v>
      </c>
      <c r="B125" s="172" t="s">
        <v>49</v>
      </c>
      <c r="C125" s="188"/>
      <c r="D125" s="188"/>
      <c r="E125" s="188"/>
      <c r="F125" s="196"/>
      <c r="G125" s="196"/>
      <c r="H125" s="196"/>
      <c r="I125" s="197"/>
      <c r="J125" s="197"/>
      <c r="K125" s="197"/>
      <c r="L125" s="197"/>
      <c r="M125" s="197"/>
      <c r="N125" s="197"/>
      <c r="O125" s="197"/>
      <c r="P125" s="198"/>
      <c r="Q125" s="224"/>
      <c r="R125" s="172"/>
      <c r="S125" s="172"/>
      <c r="T125" s="172"/>
      <c r="U125" s="172"/>
      <c r="V125" s="176"/>
      <c r="W125" s="176"/>
      <c r="X125" s="176"/>
      <c r="Y125" s="191">
        <f t="shared" si="50"/>
        <v>0</v>
      </c>
      <c r="Z125" s="200"/>
      <c r="AA125" s="176"/>
      <c r="AB125" s="176"/>
      <c r="AC125" s="176"/>
      <c r="AD125" s="176"/>
      <c r="AE125" s="179"/>
      <c r="AF125" s="180">
        <f t="shared" si="53"/>
        <v>0</v>
      </c>
      <c r="AG125" s="178">
        <f t="shared" si="3"/>
        <v>0</v>
      </c>
      <c r="AH125" s="181"/>
      <c r="AI125" s="145" t="str">
        <f>IF(Detail!$C$3="","", Detail!$C$3)</f>
        <v/>
      </c>
    </row>
    <row r="126" spans="1:35">
      <c r="A126" s="171" t="s">
        <v>81</v>
      </c>
      <c r="B126" s="172" t="s">
        <v>49</v>
      </c>
      <c r="C126" s="188"/>
      <c r="D126" s="188"/>
      <c r="E126" s="188"/>
      <c r="F126" s="196"/>
      <c r="G126" s="196"/>
      <c r="H126" s="196"/>
      <c r="I126" s="197"/>
      <c r="J126" s="197"/>
      <c r="K126" s="197"/>
      <c r="L126" s="197"/>
      <c r="M126" s="197"/>
      <c r="N126" s="197"/>
      <c r="O126" s="197"/>
      <c r="P126" s="198"/>
      <c r="Q126" s="224"/>
      <c r="R126" s="172"/>
      <c r="S126" s="172"/>
      <c r="T126" s="172"/>
      <c r="U126" s="172"/>
      <c r="V126" s="176"/>
      <c r="W126" s="176"/>
      <c r="X126" s="176"/>
      <c r="Y126" s="191">
        <f t="shared" si="50"/>
        <v>0</v>
      </c>
      <c r="Z126" s="200"/>
      <c r="AA126" s="176"/>
      <c r="AB126" s="176"/>
      <c r="AC126" s="176"/>
      <c r="AD126" s="176"/>
      <c r="AE126" s="179"/>
      <c r="AF126" s="180">
        <f t="shared" si="53"/>
        <v>0</v>
      </c>
      <c r="AG126" s="178">
        <f t="shared" si="3"/>
        <v>0</v>
      </c>
      <c r="AH126" s="181"/>
      <c r="AI126" s="145" t="str">
        <f>IF(Detail!$C$3="","", Detail!$C$3)</f>
        <v/>
      </c>
    </row>
    <row r="127" spans="1:35">
      <c r="A127" s="171" t="s">
        <v>81</v>
      </c>
      <c r="B127" s="172" t="s">
        <v>49</v>
      </c>
      <c r="C127" s="188"/>
      <c r="D127" s="188"/>
      <c r="E127" s="188"/>
      <c r="F127" s="196"/>
      <c r="G127" s="196"/>
      <c r="H127" s="196"/>
      <c r="I127" s="197"/>
      <c r="J127" s="197"/>
      <c r="K127" s="197"/>
      <c r="L127" s="197"/>
      <c r="M127" s="197"/>
      <c r="N127" s="197"/>
      <c r="O127" s="197"/>
      <c r="P127" s="198"/>
      <c r="Q127" s="224"/>
      <c r="R127" s="172"/>
      <c r="S127" s="172"/>
      <c r="T127" s="172"/>
      <c r="U127" s="172"/>
      <c r="V127" s="176"/>
      <c r="W127" s="176"/>
      <c r="X127" s="176"/>
      <c r="Y127" s="191">
        <f t="shared" si="50"/>
        <v>0</v>
      </c>
      <c r="Z127" s="200"/>
      <c r="AA127" s="176"/>
      <c r="AB127" s="176"/>
      <c r="AC127" s="176"/>
      <c r="AD127" s="176"/>
      <c r="AE127" s="179"/>
      <c r="AF127" s="180">
        <f t="shared" si="53"/>
        <v>0</v>
      </c>
      <c r="AG127" s="178">
        <f t="shared" si="3"/>
        <v>0</v>
      </c>
      <c r="AH127" s="181"/>
      <c r="AI127" s="145" t="str">
        <f>IF(Detail!$C$3="","", Detail!$C$3)</f>
        <v/>
      </c>
    </row>
    <row r="128" spans="1:35">
      <c r="A128" s="171"/>
      <c r="B128" s="145"/>
      <c r="C128" s="182"/>
      <c r="D128" s="145"/>
      <c r="E128" s="145"/>
      <c r="F128" s="145"/>
      <c r="G128" s="145"/>
      <c r="H128" s="145"/>
      <c r="I128" s="145"/>
      <c r="J128" s="145"/>
      <c r="K128" s="145"/>
      <c r="L128" s="145"/>
      <c r="M128" s="145"/>
      <c r="N128" s="145"/>
      <c r="O128" s="195"/>
      <c r="P128" s="198"/>
      <c r="Q128" s="224"/>
      <c r="R128" s="145"/>
      <c r="S128" s="145"/>
      <c r="T128" s="145"/>
      <c r="U128" s="145"/>
      <c r="V128" s="184"/>
      <c r="W128" s="184"/>
      <c r="X128" s="184"/>
      <c r="Y128" s="185"/>
      <c r="Z128" s="186"/>
      <c r="AA128" s="184"/>
      <c r="AB128" s="184"/>
      <c r="AC128" s="184"/>
      <c r="AD128" s="184"/>
      <c r="AE128" s="187"/>
      <c r="AF128" s="145"/>
      <c r="AG128" s="186"/>
      <c r="AH128" s="181"/>
      <c r="AI128" s="145"/>
    </row>
    <row r="129" spans="1:35">
      <c r="A129" s="171" t="s">
        <v>81</v>
      </c>
      <c r="B129" s="172" t="s">
        <v>352</v>
      </c>
      <c r="C129" s="188"/>
      <c r="D129" s="188"/>
      <c r="E129" s="188"/>
      <c r="F129" s="196"/>
      <c r="G129" s="196"/>
      <c r="H129" s="196"/>
      <c r="I129" s="197"/>
      <c r="J129" s="197"/>
      <c r="K129" s="197"/>
      <c r="L129" s="197"/>
      <c r="M129" s="197"/>
      <c r="N129" s="197"/>
      <c r="O129" s="197"/>
      <c r="P129" s="198"/>
      <c r="Q129" s="224"/>
      <c r="R129" s="172"/>
      <c r="S129" s="172"/>
      <c r="T129" s="172"/>
      <c r="U129" s="172"/>
      <c r="V129" s="176"/>
      <c r="W129" s="176"/>
      <c r="X129" s="176"/>
      <c r="Y129" s="191">
        <f t="shared" si="50"/>
        <v>0</v>
      </c>
      <c r="Z129" s="200"/>
      <c r="AA129" s="176"/>
      <c r="AB129" s="176"/>
      <c r="AC129" s="176"/>
      <c r="AD129" s="176"/>
      <c r="AE129" s="179"/>
      <c r="AF129" s="180">
        <f t="shared" si="2"/>
        <v>0</v>
      </c>
      <c r="AG129" s="178">
        <f t="shared" si="3"/>
        <v>0</v>
      </c>
      <c r="AH129" s="181"/>
      <c r="AI129" s="145" t="str">
        <f>IF(Detail!$C$3="","", Detail!$C$3)</f>
        <v/>
      </c>
    </row>
    <row r="130" spans="1:35">
      <c r="A130" s="171" t="s">
        <v>81</v>
      </c>
      <c r="B130" s="172" t="s">
        <v>352</v>
      </c>
      <c r="C130" s="188"/>
      <c r="D130" s="188"/>
      <c r="E130" s="188"/>
      <c r="F130" s="196"/>
      <c r="G130" s="196"/>
      <c r="H130" s="196"/>
      <c r="I130" s="197"/>
      <c r="J130" s="197"/>
      <c r="K130" s="197"/>
      <c r="L130" s="197"/>
      <c r="M130" s="197"/>
      <c r="N130" s="197"/>
      <c r="O130" s="197"/>
      <c r="P130" s="145"/>
      <c r="Q130" s="223"/>
      <c r="R130" s="172"/>
      <c r="S130" s="172"/>
      <c r="T130" s="172"/>
      <c r="U130" s="172"/>
      <c r="V130" s="176"/>
      <c r="W130" s="176"/>
      <c r="X130" s="176"/>
      <c r="Y130" s="191">
        <f t="shared" si="50"/>
        <v>0</v>
      </c>
      <c r="Z130" s="200"/>
      <c r="AA130" s="176"/>
      <c r="AB130" s="176"/>
      <c r="AC130" s="176"/>
      <c r="AD130" s="176"/>
      <c r="AE130" s="179"/>
      <c r="AF130" s="180">
        <f t="shared" ref="AF130:AF133" si="54">IF(SUM(AA130:AE130)=Y130,SUM(AA130:AE130),"Error")</f>
        <v>0</v>
      </c>
      <c r="AG130" s="178">
        <f t="shared" si="3"/>
        <v>0</v>
      </c>
      <c r="AH130" s="181"/>
      <c r="AI130" s="145" t="str">
        <f>IF(Detail!$C$3="","", Detail!$C$3)</f>
        <v/>
      </c>
    </row>
    <row r="131" spans="1:35">
      <c r="A131" s="171" t="s">
        <v>81</v>
      </c>
      <c r="B131" s="172" t="s">
        <v>352</v>
      </c>
      <c r="C131" s="188"/>
      <c r="D131" s="188"/>
      <c r="E131" s="188"/>
      <c r="F131" s="196"/>
      <c r="G131" s="196"/>
      <c r="H131" s="196"/>
      <c r="I131" s="197"/>
      <c r="J131" s="197"/>
      <c r="K131" s="197"/>
      <c r="L131" s="197"/>
      <c r="M131" s="197"/>
      <c r="N131" s="197"/>
      <c r="O131" s="197"/>
      <c r="P131" s="198"/>
      <c r="Q131" s="224"/>
      <c r="R131" s="172"/>
      <c r="S131" s="172"/>
      <c r="T131" s="172"/>
      <c r="U131" s="172"/>
      <c r="V131" s="176"/>
      <c r="W131" s="176"/>
      <c r="X131" s="176"/>
      <c r="Y131" s="191">
        <f t="shared" si="50"/>
        <v>0</v>
      </c>
      <c r="Z131" s="200"/>
      <c r="AA131" s="176"/>
      <c r="AB131" s="176"/>
      <c r="AC131" s="176"/>
      <c r="AD131" s="176"/>
      <c r="AE131" s="179"/>
      <c r="AF131" s="180">
        <f t="shared" si="54"/>
        <v>0</v>
      </c>
      <c r="AG131" s="178">
        <f t="shared" si="3"/>
        <v>0</v>
      </c>
      <c r="AH131" s="181"/>
      <c r="AI131" s="145" t="str">
        <f>IF(Detail!$C$3="","", Detail!$C$3)</f>
        <v/>
      </c>
    </row>
    <row r="132" spans="1:35">
      <c r="A132" s="171" t="s">
        <v>81</v>
      </c>
      <c r="B132" s="172" t="s">
        <v>352</v>
      </c>
      <c r="C132" s="188"/>
      <c r="D132" s="188"/>
      <c r="E132" s="188"/>
      <c r="F132" s="196"/>
      <c r="G132" s="196"/>
      <c r="H132" s="196"/>
      <c r="I132" s="197"/>
      <c r="J132" s="197"/>
      <c r="K132" s="197"/>
      <c r="L132" s="197"/>
      <c r="M132" s="197"/>
      <c r="N132" s="197"/>
      <c r="O132" s="197"/>
      <c r="P132" s="198"/>
      <c r="Q132" s="224"/>
      <c r="R132" s="172"/>
      <c r="S132" s="172"/>
      <c r="T132" s="172"/>
      <c r="U132" s="172"/>
      <c r="V132" s="176"/>
      <c r="W132" s="176"/>
      <c r="X132" s="176"/>
      <c r="Y132" s="191">
        <f t="shared" si="50"/>
        <v>0</v>
      </c>
      <c r="Z132" s="200"/>
      <c r="AA132" s="176"/>
      <c r="AB132" s="176"/>
      <c r="AC132" s="176"/>
      <c r="AD132" s="176"/>
      <c r="AE132" s="179"/>
      <c r="AF132" s="180">
        <f t="shared" si="54"/>
        <v>0</v>
      </c>
      <c r="AG132" s="178">
        <f t="shared" si="3"/>
        <v>0</v>
      </c>
      <c r="AH132" s="181"/>
      <c r="AI132" s="145" t="str">
        <f>IF(Detail!$C$3="","", Detail!$C$3)</f>
        <v/>
      </c>
    </row>
    <row r="133" spans="1:35">
      <c r="A133" s="171" t="s">
        <v>81</v>
      </c>
      <c r="B133" s="172" t="s">
        <v>352</v>
      </c>
      <c r="C133" s="188"/>
      <c r="D133" s="188"/>
      <c r="E133" s="188"/>
      <c r="F133" s="196"/>
      <c r="G133" s="196"/>
      <c r="H133" s="196"/>
      <c r="I133" s="197"/>
      <c r="J133" s="197"/>
      <c r="K133" s="197"/>
      <c r="L133" s="197"/>
      <c r="M133" s="197"/>
      <c r="N133" s="197"/>
      <c r="O133" s="197"/>
      <c r="P133" s="198"/>
      <c r="Q133" s="224"/>
      <c r="R133" s="172"/>
      <c r="S133" s="172"/>
      <c r="T133" s="172"/>
      <c r="U133" s="172"/>
      <c r="V133" s="176"/>
      <c r="W133" s="176"/>
      <c r="X133" s="176"/>
      <c r="Y133" s="191">
        <f t="shared" si="50"/>
        <v>0</v>
      </c>
      <c r="Z133" s="200"/>
      <c r="AA133" s="176"/>
      <c r="AB133" s="176"/>
      <c r="AC133" s="176"/>
      <c r="AD133" s="176"/>
      <c r="AE133" s="179"/>
      <c r="AF133" s="180">
        <f t="shared" si="54"/>
        <v>0</v>
      </c>
      <c r="AG133" s="178">
        <f t="shared" si="3"/>
        <v>0</v>
      </c>
      <c r="AH133" s="181"/>
      <c r="AI133" s="145" t="str">
        <f>IF(Detail!$C$3="","", Detail!$C$3)</f>
        <v/>
      </c>
    </row>
    <row r="134" spans="1:35">
      <c r="A134" s="171"/>
      <c r="B134" s="145"/>
      <c r="C134" s="182"/>
      <c r="D134" s="145"/>
      <c r="E134" s="145"/>
      <c r="F134" s="145"/>
      <c r="G134" s="145"/>
      <c r="H134" s="145"/>
      <c r="I134" s="145"/>
      <c r="J134" s="145"/>
      <c r="K134" s="145"/>
      <c r="L134" s="145"/>
      <c r="M134" s="145"/>
      <c r="N134" s="145"/>
      <c r="O134" s="195"/>
      <c r="P134" s="198"/>
      <c r="Q134" s="224"/>
      <c r="R134" s="145"/>
      <c r="S134" s="145"/>
      <c r="T134" s="145"/>
      <c r="U134" s="145"/>
      <c r="V134" s="184"/>
      <c r="W134" s="184"/>
      <c r="X134" s="184"/>
      <c r="Y134" s="185"/>
      <c r="Z134" s="186"/>
      <c r="AA134" s="184"/>
      <c r="AB134" s="184"/>
      <c r="AC134" s="184"/>
      <c r="AD134" s="184"/>
      <c r="AE134" s="187"/>
      <c r="AF134" s="145"/>
      <c r="AG134" s="186"/>
      <c r="AH134" s="181"/>
      <c r="AI134" s="145"/>
    </row>
    <row r="135" spans="1:35">
      <c r="A135" s="171" t="s">
        <v>81</v>
      </c>
      <c r="B135" s="172" t="s">
        <v>47</v>
      </c>
      <c r="C135" s="188"/>
      <c r="D135" s="188"/>
      <c r="E135" s="188"/>
      <c r="F135" s="196"/>
      <c r="G135" s="196"/>
      <c r="H135" s="196"/>
      <c r="I135" s="197"/>
      <c r="J135" s="197"/>
      <c r="K135" s="197"/>
      <c r="L135" s="197"/>
      <c r="M135" s="197"/>
      <c r="N135" s="197"/>
      <c r="O135" s="197"/>
      <c r="P135" s="198"/>
      <c r="Q135" s="224"/>
      <c r="R135" s="172"/>
      <c r="S135" s="172"/>
      <c r="T135" s="172"/>
      <c r="U135" s="172"/>
      <c r="V135" s="176"/>
      <c r="W135" s="176"/>
      <c r="X135" s="176"/>
      <c r="Y135" s="191">
        <f t="shared" si="50"/>
        <v>0</v>
      </c>
      <c r="Z135" s="200"/>
      <c r="AA135" s="176"/>
      <c r="AB135" s="176"/>
      <c r="AC135" s="176"/>
      <c r="AD135" s="176"/>
      <c r="AE135" s="179"/>
      <c r="AF135" s="180">
        <f t="shared" si="2"/>
        <v>0</v>
      </c>
      <c r="AG135" s="178">
        <f t="shared" si="3"/>
        <v>0</v>
      </c>
      <c r="AH135" s="181"/>
      <c r="AI135" s="145" t="str">
        <f>IF(Detail!$C$3="","", Detail!$C$3)</f>
        <v/>
      </c>
    </row>
    <row r="136" spans="1:35">
      <c r="A136" s="171" t="s">
        <v>81</v>
      </c>
      <c r="B136" s="172" t="s">
        <v>47</v>
      </c>
      <c r="C136" s="188"/>
      <c r="D136" s="188"/>
      <c r="E136" s="188"/>
      <c r="F136" s="196"/>
      <c r="G136" s="196"/>
      <c r="H136" s="196"/>
      <c r="I136" s="197"/>
      <c r="J136" s="197"/>
      <c r="K136" s="197"/>
      <c r="L136" s="197"/>
      <c r="M136" s="197"/>
      <c r="N136" s="197"/>
      <c r="O136" s="197"/>
      <c r="P136" s="198"/>
      <c r="Q136" s="224"/>
      <c r="R136" s="172"/>
      <c r="S136" s="172"/>
      <c r="T136" s="172"/>
      <c r="U136" s="172"/>
      <c r="V136" s="176"/>
      <c r="W136" s="176"/>
      <c r="X136" s="176"/>
      <c r="Y136" s="191">
        <f t="shared" si="50"/>
        <v>0</v>
      </c>
      <c r="Z136" s="200"/>
      <c r="AA136" s="176"/>
      <c r="AB136" s="176"/>
      <c r="AC136" s="176"/>
      <c r="AD136" s="176"/>
      <c r="AE136" s="179"/>
      <c r="AF136" s="180">
        <f t="shared" ref="AF136:AF140" si="55">IF(SUM(AA136:AE136)=Y136,SUM(AA136:AE136),"Error")</f>
        <v>0</v>
      </c>
      <c r="AG136" s="178">
        <f t="shared" si="3"/>
        <v>0</v>
      </c>
      <c r="AH136" s="181"/>
      <c r="AI136" s="145" t="str">
        <f>IF(Detail!$C$3="","", Detail!$C$3)</f>
        <v/>
      </c>
    </row>
    <row r="137" spans="1:35">
      <c r="A137" s="171" t="s">
        <v>81</v>
      </c>
      <c r="B137" s="172" t="s">
        <v>47</v>
      </c>
      <c r="C137" s="188"/>
      <c r="D137" s="188"/>
      <c r="E137" s="188"/>
      <c r="F137" s="196"/>
      <c r="G137" s="196"/>
      <c r="H137" s="196"/>
      <c r="I137" s="197"/>
      <c r="J137" s="197"/>
      <c r="K137" s="197"/>
      <c r="L137" s="197"/>
      <c r="M137" s="197"/>
      <c r="N137" s="197"/>
      <c r="O137" s="197"/>
      <c r="P137" s="145"/>
      <c r="Q137" s="224"/>
      <c r="R137" s="172"/>
      <c r="S137" s="172"/>
      <c r="T137" s="172"/>
      <c r="U137" s="172"/>
      <c r="V137" s="176"/>
      <c r="W137" s="176"/>
      <c r="X137" s="176"/>
      <c r="Y137" s="191">
        <f t="shared" si="50"/>
        <v>0</v>
      </c>
      <c r="Z137" s="200"/>
      <c r="AA137" s="176"/>
      <c r="AB137" s="176"/>
      <c r="AC137" s="176"/>
      <c r="AD137" s="176"/>
      <c r="AE137" s="179"/>
      <c r="AF137" s="180">
        <f t="shared" si="55"/>
        <v>0</v>
      </c>
      <c r="AG137" s="178">
        <f t="shared" si="3"/>
        <v>0</v>
      </c>
      <c r="AH137" s="181"/>
      <c r="AI137" s="145" t="str">
        <f>IF(Detail!$C$3="","", Detail!$C$3)</f>
        <v/>
      </c>
    </row>
    <row r="138" spans="1:35">
      <c r="A138" s="171" t="s">
        <v>81</v>
      </c>
      <c r="B138" s="172" t="s">
        <v>47</v>
      </c>
      <c r="C138" s="188"/>
      <c r="D138" s="188"/>
      <c r="E138" s="188"/>
      <c r="F138" s="196"/>
      <c r="G138" s="196"/>
      <c r="H138" s="196"/>
      <c r="I138" s="197"/>
      <c r="J138" s="197"/>
      <c r="K138" s="197"/>
      <c r="L138" s="197"/>
      <c r="M138" s="197"/>
      <c r="N138" s="197"/>
      <c r="O138" s="197"/>
      <c r="P138" s="198"/>
      <c r="Q138" s="224"/>
      <c r="R138" s="172"/>
      <c r="S138" s="172"/>
      <c r="T138" s="172"/>
      <c r="U138" s="172"/>
      <c r="V138" s="176"/>
      <c r="W138" s="176"/>
      <c r="X138" s="176"/>
      <c r="Y138" s="191">
        <f t="shared" si="50"/>
        <v>0</v>
      </c>
      <c r="Z138" s="200"/>
      <c r="AA138" s="176"/>
      <c r="AB138" s="176"/>
      <c r="AC138" s="176"/>
      <c r="AD138" s="176"/>
      <c r="AE138" s="179"/>
      <c r="AF138" s="180">
        <f t="shared" si="55"/>
        <v>0</v>
      </c>
      <c r="AG138" s="178">
        <f t="shared" si="3"/>
        <v>0</v>
      </c>
      <c r="AH138" s="181"/>
      <c r="AI138" s="145" t="str">
        <f>IF(Detail!$C$3="","", Detail!$C$3)</f>
        <v/>
      </c>
    </row>
    <row r="139" spans="1:35">
      <c r="A139" s="171" t="s">
        <v>81</v>
      </c>
      <c r="B139" s="172" t="s">
        <v>47</v>
      </c>
      <c r="C139" s="188"/>
      <c r="D139" s="188"/>
      <c r="E139" s="188"/>
      <c r="F139" s="196"/>
      <c r="G139" s="196"/>
      <c r="H139" s="196"/>
      <c r="I139" s="197"/>
      <c r="J139" s="197"/>
      <c r="K139" s="197"/>
      <c r="L139" s="197"/>
      <c r="M139" s="197"/>
      <c r="N139" s="197"/>
      <c r="O139" s="197"/>
      <c r="P139" s="198"/>
      <c r="Q139" s="224"/>
      <c r="R139" s="172"/>
      <c r="S139" s="172"/>
      <c r="T139" s="172"/>
      <c r="U139" s="172"/>
      <c r="V139" s="176"/>
      <c r="W139" s="176"/>
      <c r="X139" s="176"/>
      <c r="Y139" s="191">
        <f t="shared" si="50"/>
        <v>0</v>
      </c>
      <c r="Z139" s="200"/>
      <c r="AA139" s="176"/>
      <c r="AB139" s="176"/>
      <c r="AC139" s="176"/>
      <c r="AD139" s="176"/>
      <c r="AE139" s="179"/>
      <c r="AF139" s="180">
        <f t="shared" si="55"/>
        <v>0</v>
      </c>
      <c r="AG139" s="178">
        <f t="shared" si="3"/>
        <v>0</v>
      </c>
      <c r="AH139" s="181"/>
      <c r="AI139" s="145" t="str">
        <f>IF(Detail!$C$3="","", Detail!$C$3)</f>
        <v/>
      </c>
    </row>
    <row r="140" spans="1:35">
      <c r="A140" s="171" t="s">
        <v>81</v>
      </c>
      <c r="B140" s="172" t="s">
        <v>47</v>
      </c>
      <c r="C140" s="188"/>
      <c r="D140" s="188"/>
      <c r="E140" s="188"/>
      <c r="F140" s="196"/>
      <c r="G140" s="196"/>
      <c r="H140" s="196"/>
      <c r="I140" s="197"/>
      <c r="J140" s="197"/>
      <c r="K140" s="197"/>
      <c r="L140" s="197"/>
      <c r="M140" s="197"/>
      <c r="N140" s="197"/>
      <c r="O140" s="197"/>
      <c r="P140" s="198"/>
      <c r="Q140" s="224"/>
      <c r="R140" s="172"/>
      <c r="S140" s="172"/>
      <c r="T140" s="172"/>
      <c r="U140" s="172"/>
      <c r="V140" s="176"/>
      <c r="W140" s="176"/>
      <c r="X140" s="176"/>
      <c r="Y140" s="191">
        <f t="shared" si="50"/>
        <v>0</v>
      </c>
      <c r="Z140" s="200"/>
      <c r="AA140" s="176"/>
      <c r="AB140" s="176"/>
      <c r="AC140" s="176"/>
      <c r="AD140" s="176"/>
      <c r="AE140" s="179"/>
      <c r="AF140" s="180">
        <f t="shared" si="55"/>
        <v>0</v>
      </c>
      <c r="AG140" s="178">
        <f t="shared" si="3"/>
        <v>0</v>
      </c>
      <c r="AH140" s="181"/>
      <c r="AI140" s="145" t="str">
        <f>IF(Detail!$C$3="","", Detail!$C$3)</f>
        <v/>
      </c>
    </row>
    <row r="141" spans="1:35">
      <c r="A141" s="171"/>
      <c r="B141" s="145"/>
      <c r="C141" s="182"/>
      <c r="D141" s="145"/>
      <c r="E141" s="145"/>
      <c r="F141" s="145"/>
      <c r="G141" s="145"/>
      <c r="H141" s="145"/>
      <c r="I141" s="145"/>
      <c r="J141" s="145"/>
      <c r="K141" s="145"/>
      <c r="L141" s="145"/>
      <c r="M141" s="145"/>
      <c r="N141" s="145"/>
      <c r="O141" s="195"/>
      <c r="P141" s="198"/>
      <c r="Q141" s="224"/>
      <c r="R141" s="145"/>
      <c r="S141" s="145"/>
      <c r="T141" s="145"/>
      <c r="U141" s="145"/>
      <c r="V141" s="184"/>
      <c r="W141" s="184"/>
      <c r="X141" s="184"/>
      <c r="Y141" s="185"/>
      <c r="Z141" s="186"/>
      <c r="AA141" s="184"/>
      <c r="AB141" s="184"/>
      <c r="AC141" s="184"/>
      <c r="AD141" s="184"/>
      <c r="AE141" s="187"/>
      <c r="AF141" s="145"/>
      <c r="AG141" s="186"/>
      <c r="AH141" s="181"/>
      <c r="AI141" s="145"/>
    </row>
    <row r="142" spans="1:35">
      <c r="A142" s="171" t="s">
        <v>81</v>
      </c>
      <c r="B142" s="172" t="s">
        <v>79</v>
      </c>
      <c r="C142" s="188"/>
      <c r="D142" s="188"/>
      <c r="E142" s="188"/>
      <c r="F142" s="196"/>
      <c r="G142" s="196"/>
      <c r="H142" s="196"/>
      <c r="I142" s="197"/>
      <c r="J142" s="197"/>
      <c r="K142" s="197"/>
      <c r="L142" s="197"/>
      <c r="M142" s="197"/>
      <c r="N142" s="197"/>
      <c r="O142" s="197"/>
      <c r="P142" s="198"/>
      <c r="Q142" s="224"/>
      <c r="R142" s="172"/>
      <c r="S142" s="172"/>
      <c r="T142" s="172"/>
      <c r="U142" s="172"/>
      <c r="V142" s="176"/>
      <c r="W142" s="176"/>
      <c r="X142" s="176"/>
      <c r="Y142" s="191">
        <f t="shared" si="50"/>
        <v>0</v>
      </c>
      <c r="Z142" s="200"/>
      <c r="AA142" s="176"/>
      <c r="AB142" s="176"/>
      <c r="AC142" s="176"/>
      <c r="AD142" s="176"/>
      <c r="AE142" s="179"/>
      <c r="AF142" s="180">
        <f t="shared" si="2"/>
        <v>0</v>
      </c>
      <c r="AG142" s="178">
        <f t="shared" si="3"/>
        <v>0</v>
      </c>
      <c r="AH142" s="181"/>
      <c r="AI142" s="145" t="str">
        <f>IF(Detail!$C$3="","", Detail!$C$3)</f>
        <v/>
      </c>
    </row>
    <row r="143" spans="1:35">
      <c r="A143" s="171" t="s">
        <v>81</v>
      </c>
      <c r="B143" s="172" t="s">
        <v>79</v>
      </c>
      <c r="C143" s="188"/>
      <c r="D143" s="188"/>
      <c r="E143" s="188"/>
      <c r="F143" s="196"/>
      <c r="G143" s="196"/>
      <c r="H143" s="196"/>
      <c r="I143" s="197"/>
      <c r="J143" s="197"/>
      <c r="K143" s="197"/>
      <c r="L143" s="197"/>
      <c r="M143" s="197"/>
      <c r="N143" s="197"/>
      <c r="O143" s="197"/>
      <c r="P143" s="145"/>
      <c r="Q143" s="223"/>
      <c r="R143" s="172"/>
      <c r="S143" s="172"/>
      <c r="T143" s="172"/>
      <c r="U143" s="172"/>
      <c r="V143" s="176"/>
      <c r="W143" s="176"/>
      <c r="X143" s="176"/>
      <c r="Y143" s="191">
        <f t="shared" si="50"/>
        <v>0</v>
      </c>
      <c r="Z143" s="200"/>
      <c r="AA143" s="176"/>
      <c r="AB143" s="176"/>
      <c r="AC143" s="176"/>
      <c r="AD143" s="176"/>
      <c r="AE143" s="179"/>
      <c r="AF143" s="180">
        <f t="shared" ref="AF143:AF146" si="56">IF(SUM(AA143:AE143)=Y143,SUM(AA143:AE143),"Error")</f>
        <v>0</v>
      </c>
      <c r="AG143" s="178">
        <f t="shared" ref="AG143:AG146" si="57">SUM(AA143:AE143)-Y143</f>
        <v>0</v>
      </c>
      <c r="AH143" s="181"/>
      <c r="AI143" s="145" t="str">
        <f>IF(Detail!$C$3="","", Detail!$C$3)</f>
        <v/>
      </c>
    </row>
    <row r="144" spans="1:35">
      <c r="A144" s="171" t="s">
        <v>81</v>
      </c>
      <c r="B144" s="172" t="s">
        <v>79</v>
      </c>
      <c r="C144" s="188"/>
      <c r="D144" s="188"/>
      <c r="E144" s="188"/>
      <c r="F144" s="196"/>
      <c r="G144" s="196"/>
      <c r="H144" s="196"/>
      <c r="I144" s="197"/>
      <c r="J144" s="197"/>
      <c r="K144" s="197"/>
      <c r="L144" s="197"/>
      <c r="M144" s="197"/>
      <c r="N144" s="197"/>
      <c r="O144" s="197"/>
      <c r="P144" s="198"/>
      <c r="Q144" s="224"/>
      <c r="R144" s="172"/>
      <c r="S144" s="172"/>
      <c r="T144" s="172"/>
      <c r="U144" s="172"/>
      <c r="V144" s="176"/>
      <c r="W144" s="176"/>
      <c r="X144" s="176"/>
      <c r="Y144" s="191">
        <f t="shared" si="50"/>
        <v>0</v>
      </c>
      <c r="Z144" s="200"/>
      <c r="AA144" s="176"/>
      <c r="AB144" s="176"/>
      <c r="AC144" s="176"/>
      <c r="AD144" s="176"/>
      <c r="AE144" s="179"/>
      <c r="AF144" s="180">
        <f t="shared" si="56"/>
        <v>0</v>
      </c>
      <c r="AG144" s="178">
        <f t="shared" si="57"/>
        <v>0</v>
      </c>
      <c r="AH144" s="181"/>
      <c r="AI144" s="145" t="str">
        <f>IF(Detail!$C$3="","", Detail!$C$3)</f>
        <v/>
      </c>
    </row>
    <row r="145" spans="1:35">
      <c r="A145" s="171" t="s">
        <v>81</v>
      </c>
      <c r="B145" s="172" t="s">
        <v>79</v>
      </c>
      <c r="C145" s="188"/>
      <c r="D145" s="188"/>
      <c r="E145" s="188"/>
      <c r="F145" s="196"/>
      <c r="G145" s="196"/>
      <c r="H145" s="196"/>
      <c r="I145" s="197"/>
      <c r="J145" s="197"/>
      <c r="K145" s="197"/>
      <c r="L145" s="197"/>
      <c r="M145" s="197"/>
      <c r="N145" s="197"/>
      <c r="O145" s="197"/>
      <c r="P145" s="198"/>
      <c r="Q145" s="224"/>
      <c r="R145" s="172"/>
      <c r="S145" s="172"/>
      <c r="T145" s="172"/>
      <c r="U145" s="172"/>
      <c r="V145" s="176"/>
      <c r="W145" s="176"/>
      <c r="X145" s="176"/>
      <c r="Y145" s="191">
        <f t="shared" si="50"/>
        <v>0</v>
      </c>
      <c r="Z145" s="200"/>
      <c r="AA145" s="176"/>
      <c r="AB145" s="176"/>
      <c r="AC145" s="176"/>
      <c r="AD145" s="176"/>
      <c r="AE145" s="179"/>
      <c r="AF145" s="180">
        <f t="shared" si="56"/>
        <v>0</v>
      </c>
      <c r="AG145" s="178">
        <f t="shared" si="57"/>
        <v>0</v>
      </c>
      <c r="AH145" s="181"/>
      <c r="AI145" s="145" t="str">
        <f>IF(Detail!$C$3="","", Detail!$C$3)</f>
        <v/>
      </c>
    </row>
    <row r="146" spans="1:35">
      <c r="A146" s="171" t="s">
        <v>81</v>
      </c>
      <c r="B146" s="172" t="s">
        <v>79</v>
      </c>
      <c r="C146" s="188"/>
      <c r="D146" s="188"/>
      <c r="E146" s="188"/>
      <c r="F146" s="196"/>
      <c r="G146" s="196"/>
      <c r="H146" s="196"/>
      <c r="I146" s="197"/>
      <c r="J146" s="197"/>
      <c r="K146" s="197"/>
      <c r="L146" s="197"/>
      <c r="M146" s="197"/>
      <c r="N146" s="197"/>
      <c r="O146" s="197"/>
      <c r="P146" s="198"/>
      <c r="Q146" s="224"/>
      <c r="R146" s="172"/>
      <c r="S146" s="172"/>
      <c r="T146" s="172"/>
      <c r="U146" s="172"/>
      <c r="V146" s="176"/>
      <c r="W146" s="176"/>
      <c r="X146" s="176"/>
      <c r="Y146" s="191">
        <f t="shared" si="50"/>
        <v>0</v>
      </c>
      <c r="Z146" s="200"/>
      <c r="AA146" s="176"/>
      <c r="AB146" s="176"/>
      <c r="AC146" s="176"/>
      <c r="AD146" s="176"/>
      <c r="AE146" s="179"/>
      <c r="AF146" s="180">
        <f t="shared" si="56"/>
        <v>0</v>
      </c>
      <c r="AG146" s="178">
        <f t="shared" si="57"/>
        <v>0</v>
      </c>
      <c r="AH146" s="181"/>
      <c r="AI146" s="145" t="str">
        <f>IF(Detail!$C$3="","", Detail!$C$3)</f>
        <v/>
      </c>
    </row>
    <row r="147" spans="1:35">
      <c r="B147" s="201"/>
      <c r="C147" s="201"/>
      <c r="D147" s="201"/>
      <c r="E147" s="201"/>
      <c r="F147" s="145"/>
      <c r="G147" s="145"/>
      <c r="H147" s="145"/>
      <c r="I147" s="145"/>
      <c r="J147" s="145"/>
      <c r="K147" s="145"/>
      <c r="L147" s="145"/>
      <c r="M147" s="145"/>
      <c r="N147" s="145"/>
      <c r="O147" s="145"/>
      <c r="P147" s="198"/>
      <c r="Q147" s="224"/>
      <c r="R147" s="145"/>
      <c r="S147" s="145"/>
      <c r="T147" s="145"/>
      <c r="U147" s="145"/>
      <c r="V147" s="145"/>
      <c r="W147" s="145"/>
      <c r="X147" s="145"/>
      <c r="Y147" s="145"/>
      <c r="Z147" s="200"/>
      <c r="AA147" s="145"/>
      <c r="AB147" s="145"/>
      <c r="AC147" s="145"/>
      <c r="AD147" s="145"/>
      <c r="AE147" s="145"/>
    </row>
    <row r="148" spans="1:35" s="202" customFormat="1">
      <c r="B148" s="201"/>
      <c r="G148" s="203"/>
      <c r="H148" s="203"/>
      <c r="I148" s="203"/>
      <c r="J148" s="203"/>
      <c r="K148" s="203"/>
      <c r="L148" s="203"/>
      <c r="M148" s="203"/>
      <c r="N148" s="203"/>
      <c r="O148" s="203"/>
      <c r="P148" s="198"/>
      <c r="Q148" s="224"/>
      <c r="R148" s="203"/>
      <c r="S148" s="203"/>
      <c r="T148" s="203"/>
      <c r="U148" s="203"/>
      <c r="V148" s="203"/>
      <c r="W148" s="203"/>
      <c r="X148" s="203"/>
      <c r="Y148" s="203"/>
      <c r="Z148" s="203"/>
      <c r="AA148" s="203"/>
      <c r="AB148" s="203"/>
      <c r="AC148" s="203"/>
      <c r="AD148" s="203"/>
      <c r="AE148" s="203"/>
    </row>
    <row r="149" spans="1:35" s="202" customFormat="1">
      <c r="B149" s="201"/>
      <c r="C149" s="201"/>
      <c r="D149" s="201"/>
      <c r="E149" s="201"/>
      <c r="F149" s="203"/>
      <c r="G149" s="203"/>
      <c r="H149" s="203"/>
      <c r="I149" s="203"/>
      <c r="J149" s="203"/>
      <c r="K149" s="203"/>
      <c r="L149" s="203"/>
      <c r="M149" s="203"/>
      <c r="N149" s="203"/>
      <c r="O149" s="203"/>
      <c r="P149" s="218"/>
      <c r="Q149" s="219"/>
      <c r="R149" s="203"/>
      <c r="S149" s="203"/>
      <c r="T149" s="203"/>
      <c r="U149" s="203"/>
      <c r="V149" s="203"/>
      <c r="W149" s="203"/>
      <c r="X149" s="203"/>
      <c r="Y149" s="203"/>
      <c r="Z149" s="203"/>
      <c r="AA149" s="203"/>
      <c r="AB149" s="203"/>
      <c r="AC149" s="203"/>
      <c r="AD149" s="203"/>
      <c r="AE149" s="203"/>
    </row>
    <row r="150" spans="1:35" s="202" customFormat="1">
      <c r="B150" s="201"/>
      <c r="C150" s="201"/>
      <c r="D150" s="201"/>
      <c r="E150" s="201"/>
      <c r="F150" s="203"/>
      <c r="G150" s="203"/>
      <c r="H150" s="203"/>
      <c r="I150" s="203"/>
      <c r="J150" s="203"/>
      <c r="K150" s="203"/>
      <c r="L150" s="203"/>
      <c r="M150" s="203"/>
      <c r="N150" s="203"/>
      <c r="O150" s="203"/>
      <c r="P150" s="218"/>
      <c r="Q150" s="219"/>
      <c r="R150" s="203"/>
      <c r="S150" s="203"/>
      <c r="T150" s="203"/>
      <c r="U150" s="203"/>
      <c r="V150" s="203"/>
      <c r="W150" s="203"/>
      <c r="X150" s="203"/>
      <c r="Y150" s="203"/>
      <c r="Z150" s="203"/>
      <c r="AA150" s="203"/>
      <c r="AB150" s="203"/>
      <c r="AC150" s="203"/>
      <c r="AD150" s="203"/>
      <c r="AE150" s="203"/>
    </row>
    <row r="151" spans="1:35" s="202" customFormat="1">
      <c r="B151" s="201"/>
      <c r="G151" s="203"/>
      <c r="H151" s="203"/>
      <c r="I151" s="203"/>
      <c r="J151" s="203"/>
      <c r="K151" s="203"/>
      <c r="L151" s="203"/>
      <c r="M151" s="203"/>
      <c r="N151" s="203"/>
      <c r="O151" s="203"/>
      <c r="P151" s="218"/>
      <c r="Q151" s="219"/>
      <c r="R151" s="203"/>
      <c r="S151" s="203"/>
      <c r="T151" s="203"/>
      <c r="U151" s="203"/>
      <c r="V151" s="203"/>
      <c r="W151" s="203"/>
      <c r="X151" s="203"/>
      <c r="Y151" s="203"/>
      <c r="Z151" s="203"/>
      <c r="AA151" s="203"/>
      <c r="AB151" s="203"/>
      <c r="AC151" s="203"/>
      <c r="AD151" s="203"/>
      <c r="AE151" s="203"/>
    </row>
    <row r="152" spans="1:35" s="202" customFormat="1">
      <c r="B152" s="201"/>
      <c r="C152" s="201"/>
      <c r="D152" s="201"/>
      <c r="E152" s="201"/>
      <c r="F152" s="203"/>
      <c r="G152" s="203"/>
      <c r="H152" s="203"/>
      <c r="I152" s="203"/>
      <c r="J152" s="203"/>
      <c r="K152" s="203"/>
      <c r="L152" s="203"/>
      <c r="M152" s="203"/>
      <c r="N152" s="203"/>
      <c r="O152" s="203"/>
      <c r="P152" s="218"/>
      <c r="Q152" s="219"/>
      <c r="R152" s="203"/>
      <c r="S152" s="203"/>
      <c r="T152" s="203"/>
      <c r="U152" s="203"/>
      <c r="V152" s="203"/>
      <c r="W152" s="203"/>
      <c r="X152" s="203"/>
      <c r="Y152" s="203"/>
      <c r="Z152" s="203"/>
      <c r="AA152" s="203"/>
      <c r="AB152" s="203"/>
      <c r="AC152" s="203"/>
      <c r="AD152" s="203"/>
      <c r="AE152" s="203"/>
    </row>
    <row r="153" spans="1:35">
      <c r="B153" s="172"/>
      <c r="C153" s="172"/>
      <c r="D153" s="172"/>
      <c r="E153" s="172"/>
      <c r="F153" s="145"/>
      <c r="G153" s="145"/>
      <c r="H153" s="145"/>
      <c r="I153" s="145"/>
      <c r="J153" s="145"/>
      <c r="K153" s="145"/>
      <c r="L153" s="145"/>
      <c r="M153" s="145"/>
      <c r="N153" s="145"/>
      <c r="O153" s="145"/>
      <c r="R153" s="145"/>
      <c r="S153" s="145"/>
      <c r="T153" s="145"/>
      <c r="U153" s="145"/>
      <c r="V153" s="145"/>
      <c r="W153" s="145"/>
      <c r="X153" s="145"/>
      <c r="Y153" s="145"/>
      <c r="Z153" s="145"/>
      <c r="AA153" s="145"/>
      <c r="AB153" s="145"/>
      <c r="AC153" s="145"/>
      <c r="AD153" s="145"/>
      <c r="AE153" s="145"/>
    </row>
    <row r="154" spans="1:35">
      <c r="B154" s="172"/>
      <c r="C154" s="172"/>
      <c r="D154" s="172"/>
      <c r="E154" s="172"/>
      <c r="F154" s="145"/>
      <c r="G154" s="145"/>
      <c r="H154" s="145"/>
      <c r="I154" s="145"/>
      <c r="J154" s="145"/>
      <c r="K154" s="145"/>
      <c r="L154" s="145"/>
      <c r="M154" s="145"/>
      <c r="N154" s="145"/>
      <c r="O154" s="145"/>
      <c r="R154" s="145"/>
      <c r="S154" s="145"/>
      <c r="T154" s="145"/>
      <c r="U154" s="145"/>
      <c r="V154" s="145"/>
      <c r="W154" s="145"/>
      <c r="X154" s="145"/>
      <c r="Y154" s="145"/>
      <c r="Z154" s="145"/>
      <c r="AA154" s="145"/>
      <c r="AB154" s="145"/>
      <c r="AC154" s="145"/>
      <c r="AD154" s="145"/>
      <c r="AE154" s="145"/>
    </row>
    <row r="155" spans="1:35" s="202" customFormat="1">
      <c r="P155" s="145"/>
      <c r="Q155" s="221"/>
    </row>
    <row r="156" spans="1:35" s="202" customFormat="1">
      <c r="P156" s="145"/>
      <c r="Q156" s="221"/>
    </row>
    <row r="157" spans="1:35" s="202" customFormat="1" ht="14.25">
      <c r="P157" s="225"/>
      <c r="Q157" s="226"/>
    </row>
    <row r="158" spans="1:35" s="202" customFormat="1" ht="14.25">
      <c r="P158" s="225"/>
      <c r="Q158" s="226"/>
    </row>
    <row r="159" spans="1:35" s="202" customFormat="1" ht="14.25">
      <c r="P159" s="225"/>
      <c r="Q159" s="226"/>
    </row>
    <row r="160" spans="1:35" s="202" customFormat="1" ht="14.25">
      <c r="P160" s="225"/>
      <c r="Q160" s="226"/>
    </row>
    <row r="161" spans="2:25">
      <c r="P161" s="225"/>
      <c r="Q161" s="226"/>
    </row>
    <row r="162" spans="2:25" s="58" customFormat="1" ht="14.25">
      <c r="B162" s="204"/>
      <c r="F162" s="205"/>
      <c r="G162" s="205"/>
      <c r="H162" s="205"/>
      <c r="P162" s="225"/>
      <c r="Q162" s="226"/>
      <c r="Y162" s="206"/>
    </row>
    <row r="163" spans="2:25" s="58" customFormat="1">
      <c r="F163" s="205"/>
      <c r="G163" s="205"/>
      <c r="H163" s="205"/>
      <c r="P163" s="218"/>
      <c r="Q163" s="219"/>
      <c r="Y163" s="206"/>
    </row>
    <row r="164" spans="2:25">
      <c r="P164" s="3"/>
      <c r="Q164" s="227"/>
    </row>
    <row r="165" spans="2:25">
      <c r="P165" s="3"/>
      <c r="Q165" s="227"/>
    </row>
  </sheetData>
  <mergeCells count="11">
    <mergeCell ref="D7:M7"/>
    <mergeCell ref="D2:M2"/>
    <mergeCell ref="D3:M3"/>
    <mergeCell ref="D4:M4"/>
    <mergeCell ref="D5:M5"/>
    <mergeCell ref="D6:M6"/>
    <mergeCell ref="F9:O9"/>
    <mergeCell ref="R9:U9"/>
    <mergeCell ref="V9:X9"/>
    <mergeCell ref="V10:W10"/>
    <mergeCell ref="AB10:AE10"/>
  </mergeCells>
  <dataValidations disablePrompts="1" count="2">
    <dataValidation type="whole" allowBlank="1" showErrorMessage="1" errorTitle="Enter Whole Number" error="Please enter a whole number." sqref="O12 F14:O18 F20:O24 F26:O30 F32:O36 F38:O42 F44:O48 F50:O54 F56:O60 F62:O66 F68:O72 F74:O79 F81:O85 AA93:AE97 F105:O109 R12:X12 R14:X18 R20:X24 R26:X30 R32:X36 R38:U42 X38:X42 R44:X48 R50:X54 R56:X60 R62:X66 R68:X72 R74:X79 AA12:AE12 F93:O97 R105:X109 V111:X115 V117:X121 V123:X127 V129:X133 V135:X140 V142:X146 AA142:AE146 AA135:AE140 AA129:AE133 AA123:AE127 AA117:AE121 AA111:AE115 AA105:AE109 X81:X85 AA81:AE85 AA68:AE72 AA74:AE79 AA62:AE66 AA56:AE60 AA50:AE54 AA44:AE48 AA38:AE42 AA32:AE36 AA26:AE30 AA20:AE24 AA14:AE18 R81:U85 AA87:AE91 R87:X91 F87:O91 R93:X97 AA99:AE103 R99:X103 F99:O103" xr:uid="{00000000-0002-0000-0100-000000000000}">
      <formula1>-9999999999999</formula1>
      <formula2>9999999999999</formula2>
    </dataValidation>
    <dataValidation type="whole" allowBlank="1" showInputMessage="1" showErrorMessage="1" error="Enter a 3-digit agency control number." sqref="D2" xr:uid="{00000000-0002-0000-0100-000001000000}">
      <formula1>100</formula1>
      <formula2>999</formula2>
    </dataValidation>
  </dataValidations>
  <pageMargins left="0.5" right="0.25" top="1" bottom="0.72" header="0.44" footer="0.44"/>
  <pageSetup paperSize="5" scale="36" fitToWidth="0" fitToHeight="0" pageOrder="overThenDown" orientation="landscape" cellComments="asDisplayed" r:id="rId1"/>
  <headerFooter>
    <oddHeader>&amp;C&amp;"Times New Roman,Bold"Attachment HE-11
Schedule of Cash, Cash Equivalents, and Investments as of June 30
&amp;A</oddHeader>
    <oddFooter>&amp;L&amp;"Times New Roman,Regular"&amp;Z&amp;F&amp;A&amp;R&amp;"Times New Roman,Regular"Page &amp;P</oddFooter>
  </headerFooter>
  <rowBreaks count="2" manualBreakCount="2">
    <brk id="54" max="34" man="1"/>
    <brk id="109" max="34" man="1"/>
  </rowBreaks>
  <colBreaks count="1" manualBreakCount="1">
    <brk id="17" max="14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T71"/>
  <sheetViews>
    <sheetView showGridLines="0" showZeros="0" zoomScale="80" zoomScaleNormal="80" zoomScaleSheetLayoutView="80" workbookViewId="0"/>
  </sheetViews>
  <sheetFormatPr defaultColWidth="9.140625" defaultRowHeight="12.75"/>
  <cols>
    <col min="1" max="1" width="4.28515625" style="3" customWidth="1"/>
    <col min="2" max="2" width="33" style="3" customWidth="1"/>
    <col min="3" max="4" width="3.85546875" style="3" customWidth="1"/>
    <col min="5" max="5" width="3.140625" style="3" customWidth="1"/>
    <col min="6" max="6" width="2.85546875" style="3" customWidth="1"/>
    <col min="7" max="7" width="20.5703125" style="3" customWidth="1"/>
    <col min="8" max="8" width="2.42578125" style="3" customWidth="1"/>
    <col min="9" max="9" width="2.85546875" style="3" customWidth="1"/>
    <col min="10" max="10" width="19.140625" style="3" customWidth="1"/>
    <col min="11" max="11" width="2.85546875" style="3" customWidth="1"/>
    <col min="12" max="12" width="3.7109375" style="3" customWidth="1"/>
    <col min="13" max="13" width="19.140625" style="3" customWidth="1"/>
    <col min="14" max="14" width="2.42578125" style="3" customWidth="1"/>
    <col min="15" max="15" width="2" style="3" customWidth="1"/>
    <col min="16" max="16" width="19.140625" style="3" customWidth="1"/>
    <col min="17" max="17" width="2.7109375" style="3" customWidth="1"/>
    <col min="18" max="18" width="4" style="3" customWidth="1"/>
    <col min="19" max="19" width="20.42578125" style="3" customWidth="1"/>
    <col min="20" max="21" width="3.42578125" style="3" customWidth="1"/>
    <col min="22" max="22" width="19.7109375" style="3" customWidth="1"/>
    <col min="23" max="23" width="3.5703125" style="3" customWidth="1"/>
    <col min="24" max="24" width="3.140625" style="3" customWidth="1"/>
    <col min="25" max="25" width="20.140625" style="3" customWidth="1"/>
    <col min="26" max="26" width="3.42578125" style="3" customWidth="1"/>
    <col min="27" max="27" width="3.7109375" style="3" customWidth="1"/>
    <col min="28" max="28" width="19.85546875" style="3" customWidth="1"/>
    <col min="29" max="29" width="2.85546875" style="3" hidden="1" customWidth="1"/>
    <col min="30" max="30" width="3.42578125" style="3" hidden="1" customWidth="1"/>
    <col min="31" max="31" width="19.5703125" style="3" hidden="1" customWidth="1"/>
    <col min="32" max="32" width="2.5703125" style="3" customWidth="1"/>
    <col min="33" max="33" width="3.140625" style="3" customWidth="1"/>
    <col min="34" max="34" width="21.42578125" style="3" customWidth="1"/>
    <col min="35" max="35" width="2.85546875" style="3" customWidth="1"/>
    <col min="36" max="36" width="2.42578125" style="3" customWidth="1"/>
    <col min="37" max="37" width="22.28515625" style="3" customWidth="1"/>
    <col min="38" max="39" width="2.85546875" style="3" customWidth="1"/>
    <col min="40" max="40" width="30.7109375" style="3" customWidth="1"/>
    <col min="41" max="42" width="2.85546875" style="3" customWidth="1"/>
    <col min="43" max="43" width="2.7109375" style="3" customWidth="1"/>
    <col min="44" max="44" width="21.85546875" style="3" customWidth="1"/>
    <col min="45" max="45" width="3.42578125" style="3" customWidth="1"/>
    <col min="46" max="46" width="3.5703125" style="3" customWidth="1"/>
    <col min="47" max="47" width="21.42578125" style="3" customWidth="1"/>
    <col min="48" max="48" width="2.5703125" style="3" customWidth="1"/>
    <col min="49" max="49" width="2.85546875" style="3" customWidth="1"/>
    <col min="50" max="50" width="21.28515625" style="3" customWidth="1"/>
    <col min="51" max="51" width="2.5703125" style="3" customWidth="1"/>
    <col min="52" max="52" width="2.85546875" style="3" customWidth="1"/>
    <col min="53" max="53" width="21.28515625" style="3" customWidth="1"/>
    <col min="54" max="54" width="2.7109375" style="3" customWidth="1"/>
    <col min="55" max="55" width="3.28515625" style="3" customWidth="1"/>
    <col min="56" max="56" width="20.28515625" style="3" customWidth="1"/>
    <col min="57" max="57" width="2.7109375" style="3" customWidth="1"/>
    <col min="58" max="58" width="3.28515625" style="3" customWidth="1"/>
    <col min="59" max="59" width="20.28515625" style="3" customWidth="1"/>
    <col min="60" max="60" width="3.42578125" style="3" customWidth="1"/>
    <col min="61" max="61" width="3.140625" style="3" customWidth="1"/>
    <col min="62" max="62" width="22.28515625" style="3" customWidth="1"/>
    <col min="63" max="64" width="3.28515625" style="3" customWidth="1"/>
    <col min="65" max="65" width="19.140625" style="3" customWidth="1"/>
    <col min="66" max="67" width="4.140625" style="3" customWidth="1"/>
    <col min="68" max="68" width="19.140625" style="3" customWidth="1"/>
    <col min="69" max="69" width="4" style="3" customWidth="1"/>
    <col min="70" max="70" width="3.5703125" style="3" customWidth="1"/>
    <col min="71" max="71" width="20.7109375" style="3" customWidth="1"/>
    <col min="72" max="72" width="23.140625" style="3" customWidth="1"/>
    <col min="73" max="16384" width="9.140625" style="3"/>
  </cols>
  <sheetData>
    <row r="1" spans="1:71">
      <c r="A1" s="14"/>
    </row>
    <row r="2" spans="1:71" ht="15">
      <c r="A2" s="14" t="s">
        <v>194</v>
      </c>
      <c r="D2" s="288" t="str">
        <f>IF(Detail!C3="","", Detail!C3)</f>
        <v/>
      </c>
      <c r="E2" s="289"/>
      <c r="F2" s="289"/>
      <c r="G2" s="289"/>
      <c r="H2" s="289"/>
      <c r="I2" s="289"/>
      <c r="J2" s="289"/>
      <c r="K2" s="289"/>
      <c r="L2" s="289"/>
      <c r="M2" s="290"/>
    </row>
    <row r="3" spans="1:71" ht="35.1" customHeight="1">
      <c r="A3" s="14" t="s">
        <v>68</v>
      </c>
      <c r="D3" s="291" t="str">
        <f>IF(Detail!C4="","", Detail!C4)</f>
        <v/>
      </c>
      <c r="E3" s="292"/>
      <c r="F3" s="292"/>
      <c r="G3" s="292"/>
      <c r="H3" s="292"/>
      <c r="I3" s="292"/>
      <c r="J3" s="292"/>
      <c r="K3" s="292"/>
      <c r="L3" s="292"/>
      <c r="M3" s="293"/>
    </row>
    <row r="4" spans="1:71" ht="15">
      <c r="A4" s="14" t="s">
        <v>69</v>
      </c>
      <c r="D4" s="294" t="str">
        <f>IF(Detail!C5="","", Detail!C5)</f>
        <v/>
      </c>
      <c r="E4" s="295"/>
      <c r="F4" s="295"/>
      <c r="G4" s="295"/>
      <c r="H4" s="295"/>
      <c r="I4" s="295"/>
      <c r="J4" s="295"/>
      <c r="K4" s="295"/>
      <c r="L4" s="295"/>
      <c r="M4" s="296"/>
    </row>
    <row r="5" spans="1:71" ht="15">
      <c r="A5" s="14" t="s">
        <v>70</v>
      </c>
      <c r="D5" s="297" t="str">
        <f>IF(Detail!C6="","", Detail!C6)</f>
        <v/>
      </c>
      <c r="E5" s="298"/>
      <c r="F5" s="298"/>
      <c r="G5" s="298"/>
      <c r="H5" s="298"/>
      <c r="I5" s="298"/>
      <c r="J5" s="298"/>
      <c r="K5" s="298"/>
      <c r="L5" s="298"/>
      <c r="M5" s="299"/>
    </row>
    <row r="6" spans="1:71" ht="15">
      <c r="A6" s="14" t="s">
        <v>71</v>
      </c>
      <c r="D6" s="300" t="str">
        <f>IF(Detail!C7="","", Detail!C7)</f>
        <v/>
      </c>
      <c r="E6" s="301"/>
      <c r="F6" s="301"/>
      <c r="G6" s="301"/>
      <c r="H6" s="301"/>
      <c r="I6" s="301"/>
      <c r="J6" s="301"/>
      <c r="K6" s="301"/>
      <c r="L6" s="301"/>
      <c r="M6" s="302"/>
    </row>
    <row r="7" spans="1:71" ht="15">
      <c r="A7" s="19" t="s">
        <v>72</v>
      </c>
      <c r="D7" s="285" t="str">
        <f>IF(Detail!C8="","", Detail!C8)</f>
        <v/>
      </c>
      <c r="E7" s="286"/>
      <c r="F7" s="286"/>
      <c r="G7" s="286"/>
      <c r="H7" s="286"/>
      <c r="I7" s="286"/>
      <c r="J7" s="286"/>
      <c r="K7" s="286"/>
      <c r="L7" s="286"/>
      <c r="M7" s="287"/>
    </row>
    <row r="8" spans="1:71" ht="14.25">
      <c r="A8" s="13"/>
    </row>
    <row r="9" spans="1:71" ht="14.25">
      <c r="A9" s="13"/>
    </row>
    <row r="10" spans="1:71" ht="45" customHeight="1">
      <c r="A10" s="303" t="s">
        <v>158</v>
      </c>
      <c r="B10" s="303"/>
      <c r="C10" s="303"/>
      <c r="D10" s="303"/>
      <c r="E10" s="303"/>
      <c r="F10" s="303"/>
      <c r="G10" s="303"/>
      <c r="H10" s="303"/>
      <c r="I10" s="303"/>
      <c r="J10" s="303"/>
      <c r="K10" s="303"/>
      <c r="L10" s="303"/>
      <c r="M10" s="303"/>
    </row>
    <row r="11" spans="1:71" ht="80.099999999999994" customHeight="1">
      <c r="A11" s="240" t="str">
        <f>IF(BS63=0,"N/A","Answer Required")</f>
        <v>N/A</v>
      </c>
      <c r="B11" s="241"/>
      <c r="C11" s="241"/>
      <c r="D11" s="241"/>
      <c r="E11" s="241"/>
      <c r="F11" s="241"/>
      <c r="G11" s="241"/>
      <c r="H11" s="241"/>
      <c r="I11" s="241"/>
      <c r="J11" s="241"/>
      <c r="K11" s="241"/>
      <c r="L11" s="241"/>
      <c r="M11" s="242"/>
    </row>
    <row r="13" spans="1:71" s="21" customFormat="1" ht="60" customHeight="1">
      <c r="C13" s="215"/>
      <c r="G13" s="22" t="s">
        <v>359</v>
      </c>
      <c r="J13" s="22" t="s">
        <v>360</v>
      </c>
      <c r="M13" s="22" t="s">
        <v>39</v>
      </c>
      <c r="P13" s="22" t="s">
        <v>40</v>
      </c>
      <c r="S13" s="22" t="s">
        <v>41</v>
      </c>
      <c r="V13" s="22" t="s">
        <v>42</v>
      </c>
      <c r="Y13" s="22" t="s">
        <v>50</v>
      </c>
      <c r="AB13" s="22" t="s">
        <v>44</v>
      </c>
      <c r="AE13" s="22" t="s">
        <v>43</v>
      </c>
      <c r="AH13" s="22" t="s">
        <v>45</v>
      </c>
      <c r="AK13" s="22" t="s">
        <v>62</v>
      </c>
      <c r="AR13" s="22" t="s">
        <v>46</v>
      </c>
      <c r="AU13" s="22" t="s">
        <v>51</v>
      </c>
      <c r="AX13" s="22" t="s">
        <v>52</v>
      </c>
      <c r="BA13" s="22" t="s">
        <v>94</v>
      </c>
      <c r="BD13" s="22" t="s">
        <v>353</v>
      </c>
      <c r="BG13" s="22" t="s">
        <v>38</v>
      </c>
      <c r="BJ13" s="22" t="s">
        <v>49</v>
      </c>
      <c r="BM13" s="22" t="s">
        <v>47</v>
      </c>
      <c r="BN13" s="22"/>
      <c r="BO13" s="22"/>
      <c r="BP13" s="22" t="s">
        <v>63</v>
      </c>
      <c r="BS13" s="23" t="s">
        <v>100</v>
      </c>
    </row>
    <row r="14" spans="1:71">
      <c r="B14" s="24" t="s">
        <v>254</v>
      </c>
      <c r="D14" s="7"/>
      <c r="F14" s="7" t="s">
        <v>53</v>
      </c>
      <c r="G14" s="34"/>
      <c r="I14" s="7" t="s">
        <v>53</v>
      </c>
      <c r="J14" s="34"/>
      <c r="L14" s="7" t="s">
        <v>53</v>
      </c>
      <c r="M14" s="34"/>
      <c r="O14" s="7" t="s">
        <v>53</v>
      </c>
      <c r="P14" s="34"/>
      <c r="R14" s="7" t="s">
        <v>53</v>
      </c>
      <c r="S14" s="34"/>
      <c r="U14" s="7" t="s">
        <v>53</v>
      </c>
      <c r="V14" s="34"/>
      <c r="X14" s="7" t="s">
        <v>53</v>
      </c>
      <c r="Y14" s="34"/>
      <c r="AA14" s="7" t="s">
        <v>53</v>
      </c>
      <c r="AB14" s="34"/>
      <c r="AD14" s="7" t="s">
        <v>53</v>
      </c>
      <c r="AE14" s="52"/>
      <c r="AG14" s="7" t="s">
        <v>53</v>
      </c>
      <c r="AH14" s="34"/>
      <c r="AJ14" s="7" t="s">
        <v>53</v>
      </c>
      <c r="AK14" s="34"/>
      <c r="AN14" s="24" t="str">
        <f>B14</f>
        <v xml:space="preserve">Argentine Peso </v>
      </c>
      <c r="AQ14" s="7" t="s">
        <v>53</v>
      </c>
      <c r="AR14" s="34"/>
      <c r="AT14" s="7" t="s">
        <v>53</v>
      </c>
      <c r="AU14" s="34"/>
      <c r="AW14" s="7" t="s">
        <v>53</v>
      </c>
      <c r="AX14" s="34"/>
      <c r="AZ14" s="7" t="s">
        <v>53</v>
      </c>
      <c r="BA14" s="34"/>
      <c r="BC14" s="7" t="s">
        <v>53</v>
      </c>
      <c r="BD14" s="34"/>
      <c r="BF14" s="7" t="s">
        <v>53</v>
      </c>
      <c r="BG14" s="34"/>
      <c r="BI14" s="7" t="s">
        <v>53</v>
      </c>
      <c r="BJ14" s="34"/>
      <c r="BL14" s="7" t="s">
        <v>53</v>
      </c>
      <c r="BM14" s="34"/>
      <c r="BN14" s="25"/>
      <c r="BO14" s="7" t="s">
        <v>53</v>
      </c>
      <c r="BP14" s="34"/>
      <c r="BR14" s="7" t="s">
        <v>53</v>
      </c>
      <c r="BS14" s="26">
        <f t="shared" ref="BS14:BS55" si="0">SUM(G14:BP14)</f>
        <v>0</v>
      </c>
    </row>
    <row r="15" spans="1:71">
      <c r="B15" s="27" t="s">
        <v>2</v>
      </c>
      <c r="G15" s="34"/>
      <c r="J15" s="34"/>
      <c r="M15" s="34"/>
      <c r="P15" s="34"/>
      <c r="S15" s="34"/>
      <c r="V15" s="34"/>
      <c r="Y15" s="34"/>
      <c r="AB15" s="34"/>
      <c r="AE15" s="52"/>
      <c r="AH15" s="34"/>
      <c r="AK15" s="34"/>
      <c r="AN15" s="24" t="str">
        <f t="shared" ref="AN15:AN56" si="1">B15</f>
        <v xml:space="preserve">Australian Dollar </v>
      </c>
      <c r="AR15" s="34"/>
      <c r="AU15" s="34"/>
      <c r="AX15" s="34"/>
      <c r="BA15" s="34"/>
      <c r="BD15" s="34"/>
      <c r="BG15" s="34"/>
      <c r="BJ15" s="34"/>
      <c r="BM15" s="34"/>
      <c r="BN15" s="25"/>
      <c r="BO15" s="25"/>
      <c r="BP15" s="34"/>
      <c r="BS15" s="26">
        <f t="shared" si="0"/>
        <v>0</v>
      </c>
    </row>
    <row r="16" spans="1:71">
      <c r="B16" s="27" t="s">
        <v>389</v>
      </c>
      <c r="G16" s="34"/>
      <c r="J16" s="34"/>
      <c r="M16" s="34"/>
      <c r="P16" s="34"/>
      <c r="S16" s="34"/>
      <c r="V16" s="34"/>
      <c r="Y16" s="34"/>
      <c r="AB16" s="34"/>
      <c r="AE16" s="52"/>
      <c r="AH16" s="34"/>
      <c r="AK16" s="34"/>
      <c r="AN16" s="24" t="str">
        <f t="shared" si="1"/>
        <v xml:space="preserve">Brazilian Real </v>
      </c>
      <c r="AR16" s="34"/>
      <c r="AU16" s="34"/>
      <c r="AX16" s="34"/>
      <c r="BA16" s="34"/>
      <c r="BD16" s="34"/>
      <c r="BG16" s="34"/>
      <c r="BJ16" s="34"/>
      <c r="BM16" s="34"/>
      <c r="BN16" s="25"/>
      <c r="BO16" s="25"/>
      <c r="BP16" s="34"/>
      <c r="BS16" s="26">
        <f t="shared" si="0"/>
        <v>0</v>
      </c>
    </row>
    <row r="17" spans="2:71">
      <c r="B17" s="27" t="s">
        <v>3</v>
      </c>
      <c r="G17" s="34"/>
      <c r="J17" s="34"/>
      <c r="M17" s="34"/>
      <c r="P17" s="34"/>
      <c r="S17" s="34"/>
      <c r="V17" s="34"/>
      <c r="Y17" s="34"/>
      <c r="AB17" s="34"/>
      <c r="AE17" s="52"/>
      <c r="AH17" s="34"/>
      <c r="AK17" s="34"/>
      <c r="AN17" s="24" t="str">
        <f t="shared" si="1"/>
        <v xml:space="preserve">British Pound Sterling </v>
      </c>
      <c r="AR17" s="34"/>
      <c r="AU17" s="34"/>
      <c r="AX17" s="34"/>
      <c r="BA17" s="34"/>
      <c r="BD17" s="34"/>
      <c r="BG17" s="34"/>
      <c r="BJ17" s="34"/>
      <c r="BM17" s="34"/>
      <c r="BN17" s="25"/>
      <c r="BO17" s="25"/>
      <c r="BP17" s="34"/>
      <c r="BS17" s="26">
        <f t="shared" si="0"/>
        <v>0</v>
      </c>
    </row>
    <row r="18" spans="2:71">
      <c r="B18" s="27" t="s">
        <v>4</v>
      </c>
      <c r="G18" s="34"/>
      <c r="J18" s="34"/>
      <c r="M18" s="34"/>
      <c r="P18" s="34"/>
      <c r="S18" s="34"/>
      <c r="V18" s="34"/>
      <c r="Y18" s="34"/>
      <c r="AB18" s="34"/>
      <c r="AE18" s="52"/>
      <c r="AH18" s="34"/>
      <c r="AK18" s="34"/>
      <c r="AN18" s="24" t="str">
        <f t="shared" si="1"/>
        <v xml:space="preserve">Canadian Dollar </v>
      </c>
      <c r="AR18" s="34"/>
      <c r="AU18" s="34"/>
      <c r="AX18" s="34"/>
      <c r="BA18" s="34"/>
      <c r="BD18" s="34"/>
      <c r="BG18" s="34"/>
      <c r="BJ18" s="34"/>
      <c r="BM18" s="34"/>
      <c r="BN18" s="25"/>
      <c r="BO18" s="25"/>
      <c r="BP18" s="34"/>
      <c r="BS18" s="26">
        <f t="shared" si="0"/>
        <v>0</v>
      </c>
    </row>
    <row r="19" spans="2:71">
      <c r="B19" s="27" t="s">
        <v>379</v>
      </c>
      <c r="G19" s="34"/>
      <c r="J19" s="34"/>
      <c r="M19" s="34"/>
      <c r="P19" s="34"/>
      <c r="S19" s="34"/>
      <c r="V19" s="34"/>
      <c r="Y19" s="34"/>
      <c r="AB19" s="34"/>
      <c r="AE19" s="52"/>
      <c r="AH19" s="34"/>
      <c r="AK19" s="34"/>
      <c r="AN19" s="24" t="str">
        <f t="shared" ref="AN19" si="2">B19</f>
        <v>Cayman Islands</v>
      </c>
      <c r="AR19" s="34"/>
      <c r="AU19" s="34"/>
      <c r="AX19" s="34"/>
      <c r="BA19" s="34"/>
      <c r="BD19" s="34"/>
      <c r="BG19" s="34"/>
      <c r="BJ19" s="34"/>
      <c r="BM19" s="34"/>
      <c r="BN19" s="25"/>
      <c r="BO19" s="25"/>
      <c r="BP19" s="34"/>
      <c r="BS19" s="26">
        <f t="shared" ref="BS19" si="3">SUM(G19:BP19)</f>
        <v>0</v>
      </c>
    </row>
    <row r="20" spans="2:71">
      <c r="B20" s="27" t="s">
        <v>368</v>
      </c>
      <c r="G20" s="34"/>
      <c r="J20" s="34"/>
      <c r="M20" s="34"/>
      <c r="P20" s="34"/>
      <c r="S20" s="34"/>
      <c r="V20" s="34"/>
      <c r="Y20" s="34"/>
      <c r="AB20" s="34"/>
      <c r="AE20" s="52"/>
      <c r="AH20" s="34"/>
      <c r="AK20" s="34"/>
      <c r="AN20" s="24" t="str">
        <f t="shared" si="1"/>
        <v>Chilean Peso</v>
      </c>
      <c r="AR20" s="34"/>
      <c r="AU20" s="34"/>
      <c r="AX20" s="34"/>
      <c r="BA20" s="34"/>
      <c r="BD20" s="34"/>
      <c r="BG20" s="34"/>
      <c r="BJ20" s="34"/>
      <c r="BM20" s="34"/>
      <c r="BN20" s="25"/>
      <c r="BO20" s="25"/>
      <c r="BP20" s="34"/>
      <c r="BS20" s="26">
        <f t="shared" si="0"/>
        <v>0</v>
      </c>
    </row>
    <row r="21" spans="2:71">
      <c r="B21" s="27" t="s">
        <v>369</v>
      </c>
      <c r="G21" s="34"/>
      <c r="J21" s="34"/>
      <c r="M21" s="34"/>
      <c r="P21" s="34"/>
      <c r="S21" s="34"/>
      <c r="V21" s="34"/>
      <c r="Y21" s="34"/>
      <c r="AB21" s="34"/>
      <c r="AE21" s="52"/>
      <c r="AH21" s="34"/>
      <c r="AK21" s="34"/>
      <c r="AN21" s="24" t="str">
        <f t="shared" si="1"/>
        <v>Chinese RMB</v>
      </c>
      <c r="AR21" s="34"/>
      <c r="AU21" s="34"/>
      <c r="AX21" s="34"/>
      <c r="BA21" s="34"/>
      <c r="BD21" s="34"/>
      <c r="BG21" s="34"/>
      <c r="BJ21" s="34"/>
      <c r="BM21" s="34"/>
      <c r="BN21" s="25"/>
      <c r="BO21" s="25"/>
      <c r="BP21" s="34"/>
      <c r="BS21" s="26">
        <f t="shared" si="0"/>
        <v>0</v>
      </c>
    </row>
    <row r="22" spans="2:71">
      <c r="B22" s="27" t="s">
        <v>5</v>
      </c>
      <c r="D22" s="28"/>
      <c r="G22" s="34"/>
      <c r="J22" s="34"/>
      <c r="M22" s="34"/>
      <c r="P22" s="34"/>
      <c r="S22" s="34"/>
      <c r="V22" s="34"/>
      <c r="Y22" s="34"/>
      <c r="AB22" s="34"/>
      <c r="AE22" s="52"/>
      <c r="AH22" s="34"/>
      <c r="AK22" s="34"/>
      <c r="AN22" s="24" t="str">
        <f t="shared" si="1"/>
        <v xml:space="preserve">Colombian Peso </v>
      </c>
      <c r="AR22" s="34"/>
      <c r="AU22" s="34"/>
      <c r="AX22" s="34"/>
      <c r="BA22" s="34"/>
      <c r="BD22" s="34"/>
      <c r="BG22" s="34"/>
      <c r="BJ22" s="34"/>
      <c r="BM22" s="34"/>
      <c r="BN22" s="25"/>
      <c r="BO22" s="25"/>
      <c r="BP22" s="34"/>
      <c r="BS22" s="26">
        <f t="shared" si="0"/>
        <v>0</v>
      </c>
    </row>
    <row r="23" spans="2:71">
      <c r="B23" s="27" t="s">
        <v>6</v>
      </c>
      <c r="G23" s="34"/>
      <c r="J23" s="34"/>
      <c r="M23" s="34"/>
      <c r="P23" s="34"/>
      <c r="S23" s="34"/>
      <c r="V23" s="34"/>
      <c r="Y23" s="34"/>
      <c r="AB23" s="34"/>
      <c r="AE23" s="52"/>
      <c r="AH23" s="34"/>
      <c r="AK23" s="34"/>
      <c r="AN23" s="24" t="str">
        <f t="shared" si="1"/>
        <v xml:space="preserve">Czech Koruna </v>
      </c>
      <c r="AR23" s="34"/>
      <c r="AU23" s="34"/>
      <c r="AX23" s="34"/>
      <c r="BA23" s="34"/>
      <c r="BD23" s="34"/>
      <c r="BG23" s="34"/>
      <c r="BJ23" s="34"/>
      <c r="BM23" s="34"/>
      <c r="BN23" s="25"/>
      <c r="BO23" s="25"/>
      <c r="BP23" s="34"/>
      <c r="BS23" s="26">
        <f t="shared" si="0"/>
        <v>0</v>
      </c>
    </row>
    <row r="24" spans="2:71">
      <c r="B24" s="27" t="s">
        <v>7</v>
      </c>
      <c r="G24" s="34"/>
      <c r="J24" s="34"/>
      <c r="M24" s="34"/>
      <c r="P24" s="34"/>
      <c r="S24" s="34"/>
      <c r="V24" s="34"/>
      <c r="Y24" s="34"/>
      <c r="AB24" s="34"/>
      <c r="AE24" s="52"/>
      <c r="AH24" s="34"/>
      <c r="AK24" s="34"/>
      <c r="AN24" s="24" t="str">
        <f t="shared" si="1"/>
        <v xml:space="preserve">Danish Krone </v>
      </c>
      <c r="AR24" s="34"/>
      <c r="AU24" s="34"/>
      <c r="AX24" s="34"/>
      <c r="BA24" s="34"/>
      <c r="BD24" s="34"/>
      <c r="BG24" s="34"/>
      <c r="BJ24" s="34"/>
      <c r="BM24" s="34"/>
      <c r="BN24" s="25"/>
      <c r="BO24" s="25"/>
      <c r="BP24" s="34"/>
      <c r="BS24" s="26">
        <f t="shared" si="0"/>
        <v>0</v>
      </c>
    </row>
    <row r="25" spans="2:71">
      <c r="B25" s="27" t="s">
        <v>380</v>
      </c>
      <c r="G25" s="34"/>
      <c r="J25" s="34"/>
      <c r="M25" s="34"/>
      <c r="P25" s="34"/>
      <c r="S25" s="34"/>
      <c r="V25" s="34"/>
      <c r="Y25" s="34"/>
      <c r="AB25" s="34"/>
      <c r="AE25" s="52"/>
      <c r="AH25" s="34"/>
      <c r="AK25" s="34"/>
      <c r="AN25" s="24" t="str">
        <f t="shared" ref="AN25" si="4">B25</f>
        <v>Dominican Republic Peso</v>
      </c>
      <c r="AR25" s="34"/>
      <c r="AU25" s="34"/>
      <c r="AX25" s="34"/>
      <c r="BA25" s="34"/>
      <c r="BD25" s="34"/>
      <c r="BG25" s="34"/>
      <c r="BJ25" s="34"/>
      <c r="BM25" s="34"/>
      <c r="BN25" s="25"/>
      <c r="BO25" s="25"/>
      <c r="BP25" s="34"/>
      <c r="BS25" s="26">
        <f t="shared" ref="BS25" si="5">SUM(G25:BP25)</f>
        <v>0</v>
      </c>
    </row>
    <row r="26" spans="2:71">
      <c r="B26" s="27" t="s">
        <v>8</v>
      </c>
      <c r="G26" s="34"/>
      <c r="J26" s="34"/>
      <c r="M26" s="34"/>
      <c r="P26" s="34"/>
      <c r="S26" s="34"/>
      <c r="V26" s="34"/>
      <c r="Y26" s="34"/>
      <c r="AB26" s="34"/>
      <c r="AE26" s="52"/>
      <c r="AH26" s="34"/>
      <c r="AK26" s="34"/>
      <c r="AN26" s="24" t="str">
        <f t="shared" si="1"/>
        <v xml:space="preserve">Egyptian Pound </v>
      </c>
      <c r="AR26" s="34"/>
      <c r="AU26" s="34"/>
      <c r="AX26" s="34"/>
      <c r="BA26" s="34"/>
      <c r="BD26" s="34"/>
      <c r="BG26" s="34"/>
      <c r="BJ26" s="34"/>
      <c r="BM26" s="34"/>
      <c r="BN26" s="25"/>
      <c r="BO26" s="25"/>
      <c r="BP26" s="34"/>
      <c r="BS26" s="26">
        <f t="shared" si="0"/>
        <v>0</v>
      </c>
    </row>
    <row r="27" spans="2:71">
      <c r="B27" s="27" t="s">
        <v>390</v>
      </c>
      <c r="G27" s="34"/>
      <c r="J27" s="34"/>
      <c r="M27" s="34"/>
      <c r="P27" s="34"/>
      <c r="S27" s="34"/>
      <c r="V27" s="34"/>
      <c r="Y27" s="34"/>
      <c r="AB27" s="34"/>
      <c r="AE27" s="52"/>
      <c r="AH27" s="34"/>
      <c r="AK27" s="34"/>
      <c r="AN27" s="24" t="str">
        <f t="shared" si="1"/>
        <v xml:space="preserve">Estonian Kroon </v>
      </c>
      <c r="AR27" s="34"/>
      <c r="AU27" s="34"/>
      <c r="AX27" s="34"/>
      <c r="BA27" s="34"/>
      <c r="BD27" s="34"/>
      <c r="BG27" s="34"/>
      <c r="BJ27" s="34"/>
      <c r="BM27" s="34"/>
      <c r="BN27" s="25"/>
      <c r="BO27" s="25"/>
      <c r="BP27" s="34"/>
      <c r="BS27" s="26">
        <f t="shared" si="0"/>
        <v>0</v>
      </c>
    </row>
    <row r="28" spans="2:71">
      <c r="B28" s="27" t="s">
        <v>9</v>
      </c>
      <c r="G28" s="34"/>
      <c r="J28" s="34"/>
      <c r="M28" s="34"/>
      <c r="P28" s="34"/>
      <c r="S28" s="34"/>
      <c r="V28" s="34"/>
      <c r="Y28" s="34"/>
      <c r="AB28" s="34"/>
      <c r="AE28" s="52"/>
      <c r="AH28" s="34"/>
      <c r="AK28" s="34"/>
      <c r="AN28" s="24" t="str">
        <f t="shared" si="1"/>
        <v xml:space="preserve">Euro Currency Unit </v>
      </c>
      <c r="AR28" s="34"/>
      <c r="AU28" s="34"/>
      <c r="AX28" s="34"/>
      <c r="BA28" s="34"/>
      <c r="BD28" s="34"/>
      <c r="BG28" s="34"/>
      <c r="BJ28" s="34"/>
      <c r="BM28" s="34"/>
      <c r="BN28" s="25"/>
      <c r="BO28" s="25"/>
      <c r="BP28" s="34"/>
      <c r="BS28" s="26">
        <f t="shared" si="0"/>
        <v>0</v>
      </c>
    </row>
    <row r="29" spans="2:71">
      <c r="B29" s="27" t="s">
        <v>10</v>
      </c>
      <c r="G29" s="34"/>
      <c r="J29" s="34"/>
      <c r="M29" s="34"/>
      <c r="P29" s="34"/>
      <c r="S29" s="34"/>
      <c r="V29" s="34"/>
      <c r="Y29" s="34"/>
      <c r="AB29" s="34"/>
      <c r="AE29" s="52"/>
      <c r="AH29" s="34"/>
      <c r="AK29" s="34"/>
      <c r="AN29" s="24" t="str">
        <f t="shared" si="1"/>
        <v xml:space="preserve">Hong Kong Dollar </v>
      </c>
      <c r="AR29" s="34"/>
      <c r="AU29" s="34"/>
      <c r="AX29" s="34"/>
      <c r="BA29" s="34"/>
      <c r="BD29" s="34"/>
      <c r="BG29" s="34"/>
      <c r="BJ29" s="34"/>
      <c r="BM29" s="34"/>
      <c r="BN29" s="25"/>
      <c r="BO29" s="25"/>
      <c r="BP29" s="34"/>
      <c r="BS29" s="26">
        <f t="shared" si="0"/>
        <v>0</v>
      </c>
    </row>
    <row r="30" spans="2:71">
      <c r="B30" s="27" t="s">
        <v>11</v>
      </c>
      <c r="G30" s="34"/>
      <c r="J30" s="34"/>
      <c r="M30" s="34"/>
      <c r="P30" s="34"/>
      <c r="S30" s="34"/>
      <c r="V30" s="34"/>
      <c r="Y30" s="34"/>
      <c r="AB30" s="34"/>
      <c r="AE30" s="52"/>
      <c r="AH30" s="34"/>
      <c r="AK30" s="34"/>
      <c r="AN30" s="24" t="str">
        <f t="shared" si="1"/>
        <v xml:space="preserve">Hungarian Forint </v>
      </c>
      <c r="AR30" s="34"/>
      <c r="AU30" s="34"/>
      <c r="AX30" s="34"/>
      <c r="BA30" s="34"/>
      <c r="BD30" s="34"/>
      <c r="BG30" s="34"/>
      <c r="BJ30" s="34"/>
      <c r="BM30" s="34"/>
      <c r="BN30" s="25"/>
      <c r="BO30" s="25"/>
      <c r="BP30" s="34"/>
      <c r="BS30" s="26">
        <f t="shared" si="0"/>
        <v>0</v>
      </c>
    </row>
    <row r="31" spans="2:71">
      <c r="B31" s="27" t="s">
        <v>12</v>
      </c>
      <c r="G31" s="34"/>
      <c r="J31" s="34"/>
      <c r="M31" s="34"/>
      <c r="P31" s="34"/>
      <c r="S31" s="34"/>
      <c r="V31" s="34"/>
      <c r="Y31" s="34"/>
      <c r="AB31" s="34"/>
      <c r="AE31" s="52"/>
      <c r="AH31" s="34"/>
      <c r="AK31" s="34"/>
      <c r="AN31" s="24" t="str">
        <f t="shared" si="1"/>
        <v xml:space="preserve">Indian Rupee </v>
      </c>
      <c r="AR31" s="34"/>
      <c r="AU31" s="34"/>
      <c r="AX31" s="34"/>
      <c r="BA31" s="34"/>
      <c r="BD31" s="34"/>
      <c r="BG31" s="34"/>
      <c r="BJ31" s="34"/>
      <c r="BM31" s="34"/>
      <c r="BN31" s="25"/>
      <c r="BO31" s="25"/>
      <c r="BP31" s="34"/>
      <c r="BS31" s="26">
        <f t="shared" si="0"/>
        <v>0</v>
      </c>
    </row>
    <row r="32" spans="2:71">
      <c r="B32" s="27" t="s">
        <v>105</v>
      </c>
      <c r="G32" s="34"/>
      <c r="J32" s="34"/>
      <c r="M32" s="34"/>
      <c r="P32" s="34"/>
      <c r="S32" s="34"/>
      <c r="V32" s="34"/>
      <c r="Y32" s="34"/>
      <c r="AB32" s="34"/>
      <c r="AE32" s="52"/>
      <c r="AH32" s="34"/>
      <c r="AK32" s="34"/>
      <c r="AN32" s="24" t="str">
        <f t="shared" si="1"/>
        <v>Indonesian Rupiah</v>
      </c>
      <c r="AR32" s="34"/>
      <c r="AU32" s="34"/>
      <c r="AX32" s="34"/>
      <c r="BA32" s="34"/>
      <c r="BD32" s="34"/>
      <c r="BG32" s="34"/>
      <c r="BJ32" s="34"/>
      <c r="BM32" s="34"/>
      <c r="BN32" s="25"/>
      <c r="BO32" s="25"/>
      <c r="BP32" s="34"/>
      <c r="BS32" s="26">
        <f t="shared" si="0"/>
        <v>0</v>
      </c>
    </row>
    <row r="33" spans="2:71">
      <c r="B33" s="27" t="s">
        <v>13</v>
      </c>
      <c r="G33" s="34"/>
      <c r="J33" s="34"/>
      <c r="M33" s="34"/>
      <c r="P33" s="34"/>
      <c r="S33" s="34"/>
      <c r="V33" s="34"/>
      <c r="Y33" s="34"/>
      <c r="AB33" s="34"/>
      <c r="AE33" s="52"/>
      <c r="AH33" s="34"/>
      <c r="AK33" s="34"/>
      <c r="AN33" s="24" t="str">
        <f t="shared" si="1"/>
        <v xml:space="preserve">Israeli Shekel </v>
      </c>
      <c r="AR33" s="34"/>
      <c r="AU33" s="34"/>
      <c r="AX33" s="34"/>
      <c r="BA33" s="34"/>
      <c r="BD33" s="34"/>
      <c r="BG33" s="34"/>
      <c r="BJ33" s="34"/>
      <c r="BM33" s="34"/>
      <c r="BN33" s="25"/>
      <c r="BO33" s="25"/>
      <c r="BP33" s="34"/>
      <c r="BS33" s="26">
        <f t="shared" si="0"/>
        <v>0</v>
      </c>
    </row>
    <row r="34" spans="2:71">
      <c r="B34" s="27" t="s">
        <v>14</v>
      </c>
      <c r="G34" s="34"/>
      <c r="J34" s="34"/>
      <c r="M34" s="34"/>
      <c r="P34" s="34"/>
      <c r="S34" s="34"/>
      <c r="V34" s="34"/>
      <c r="Y34" s="34"/>
      <c r="AB34" s="34"/>
      <c r="AE34" s="52"/>
      <c r="AH34" s="34"/>
      <c r="AK34" s="34"/>
      <c r="AN34" s="24" t="str">
        <f t="shared" si="1"/>
        <v xml:space="preserve">Japanese Yen </v>
      </c>
      <c r="AR34" s="34"/>
      <c r="AU34" s="34"/>
      <c r="AX34" s="34"/>
      <c r="BA34" s="34"/>
      <c r="BD34" s="34"/>
      <c r="BG34" s="34"/>
      <c r="BJ34" s="34"/>
      <c r="BM34" s="34"/>
      <c r="BN34" s="25"/>
      <c r="BO34" s="25"/>
      <c r="BP34" s="34"/>
      <c r="BS34" s="26">
        <f t="shared" si="0"/>
        <v>0</v>
      </c>
    </row>
    <row r="35" spans="2:71">
      <c r="B35" s="27" t="s">
        <v>15</v>
      </c>
      <c r="G35" s="34"/>
      <c r="J35" s="34"/>
      <c r="M35" s="34"/>
      <c r="P35" s="34"/>
      <c r="S35" s="34"/>
      <c r="V35" s="34"/>
      <c r="Y35" s="34"/>
      <c r="AB35" s="34"/>
      <c r="AE35" s="52"/>
      <c r="AH35" s="34"/>
      <c r="AK35" s="34"/>
      <c r="AN35" s="24" t="str">
        <f t="shared" si="1"/>
        <v xml:space="preserve">Malaysian Ringgit </v>
      </c>
      <c r="AR35" s="34"/>
      <c r="AU35" s="34"/>
      <c r="AX35" s="34"/>
      <c r="BA35" s="34"/>
      <c r="BD35" s="34"/>
      <c r="BG35" s="34"/>
      <c r="BJ35" s="34"/>
      <c r="BM35" s="34"/>
      <c r="BN35" s="25"/>
      <c r="BO35" s="25"/>
      <c r="BP35" s="34"/>
      <c r="BS35" s="26">
        <f t="shared" si="0"/>
        <v>0</v>
      </c>
    </row>
    <row r="36" spans="2:71">
      <c r="B36" s="27" t="s">
        <v>256</v>
      </c>
      <c r="G36" s="34"/>
      <c r="J36" s="34"/>
      <c r="M36" s="34"/>
      <c r="P36" s="34"/>
      <c r="S36" s="34"/>
      <c r="V36" s="34"/>
      <c r="Y36" s="34"/>
      <c r="AB36" s="34"/>
      <c r="AE36" s="52"/>
      <c r="AH36" s="34"/>
      <c r="AK36" s="34"/>
      <c r="AN36" s="24" t="str">
        <f t="shared" si="1"/>
        <v xml:space="preserve">Mexican Peso </v>
      </c>
      <c r="AR36" s="34"/>
      <c r="AU36" s="34"/>
      <c r="AX36" s="34"/>
      <c r="BA36" s="34"/>
      <c r="BD36" s="34"/>
      <c r="BG36" s="34"/>
      <c r="BJ36" s="34"/>
      <c r="BM36" s="34"/>
      <c r="BN36" s="25"/>
      <c r="BO36" s="25"/>
      <c r="BP36" s="34"/>
      <c r="BS36" s="26">
        <f t="shared" si="0"/>
        <v>0</v>
      </c>
    </row>
    <row r="37" spans="2:71">
      <c r="B37" s="27" t="s">
        <v>16</v>
      </c>
      <c r="G37" s="34"/>
      <c r="J37" s="34"/>
      <c r="M37" s="34"/>
      <c r="P37" s="34"/>
      <c r="S37" s="34"/>
      <c r="V37" s="34"/>
      <c r="Y37" s="34"/>
      <c r="AB37" s="34"/>
      <c r="AE37" s="52"/>
      <c r="AH37" s="34"/>
      <c r="AK37" s="34"/>
      <c r="AN37" s="24" t="str">
        <f t="shared" si="1"/>
        <v xml:space="preserve">New Taiwan Dollar </v>
      </c>
      <c r="AR37" s="34"/>
      <c r="AU37" s="34"/>
      <c r="AX37" s="34"/>
      <c r="BA37" s="34"/>
      <c r="BD37" s="34"/>
      <c r="BG37" s="34"/>
      <c r="BJ37" s="34"/>
      <c r="BM37" s="34"/>
      <c r="BN37" s="25"/>
      <c r="BO37" s="25"/>
      <c r="BP37" s="34"/>
      <c r="BS37" s="26">
        <f t="shared" si="0"/>
        <v>0</v>
      </c>
    </row>
    <row r="38" spans="2:71">
      <c r="B38" s="27" t="s">
        <v>17</v>
      </c>
      <c r="G38" s="34"/>
      <c r="J38" s="34"/>
      <c r="M38" s="34"/>
      <c r="P38" s="34"/>
      <c r="S38" s="34"/>
      <c r="V38" s="34"/>
      <c r="Y38" s="34"/>
      <c r="AB38" s="34"/>
      <c r="AE38" s="52"/>
      <c r="AH38" s="34"/>
      <c r="AK38" s="34"/>
      <c r="AN38" s="24" t="str">
        <f t="shared" si="1"/>
        <v xml:space="preserve">New Zealand Dollar </v>
      </c>
      <c r="AR38" s="34"/>
      <c r="AU38" s="34"/>
      <c r="AX38" s="34"/>
      <c r="BA38" s="34"/>
      <c r="BD38" s="34"/>
      <c r="BG38" s="34"/>
      <c r="BJ38" s="34"/>
      <c r="BM38" s="34"/>
      <c r="BN38" s="25"/>
      <c r="BO38" s="25"/>
      <c r="BP38" s="34"/>
      <c r="BS38" s="26">
        <f t="shared" si="0"/>
        <v>0</v>
      </c>
    </row>
    <row r="39" spans="2:71">
      <c r="B39" s="27" t="s">
        <v>18</v>
      </c>
      <c r="G39" s="34"/>
      <c r="J39" s="34"/>
      <c r="M39" s="34"/>
      <c r="P39" s="34"/>
      <c r="S39" s="34"/>
      <c r="V39" s="34"/>
      <c r="Y39" s="34"/>
      <c r="AB39" s="34"/>
      <c r="AE39" s="52"/>
      <c r="AH39" s="34"/>
      <c r="AK39" s="34"/>
      <c r="AN39" s="24" t="str">
        <f t="shared" si="1"/>
        <v xml:space="preserve">Norwegian Krone </v>
      </c>
      <c r="AR39" s="34"/>
      <c r="AU39" s="34"/>
      <c r="AX39" s="34"/>
      <c r="BA39" s="34"/>
      <c r="BD39" s="34"/>
      <c r="BG39" s="34"/>
      <c r="BJ39" s="34"/>
      <c r="BM39" s="34"/>
      <c r="BN39" s="25"/>
      <c r="BO39" s="25"/>
      <c r="BP39" s="34"/>
      <c r="BS39" s="26">
        <f t="shared" si="0"/>
        <v>0</v>
      </c>
    </row>
    <row r="40" spans="2:71">
      <c r="B40" s="27" t="s">
        <v>391</v>
      </c>
      <c r="G40" s="34"/>
      <c r="J40" s="34"/>
      <c r="M40" s="34"/>
      <c r="P40" s="34"/>
      <c r="S40" s="34"/>
      <c r="V40" s="34"/>
      <c r="Y40" s="34"/>
      <c r="AB40" s="34"/>
      <c r="AE40" s="52"/>
      <c r="AH40" s="34"/>
      <c r="AK40" s="34"/>
      <c r="AN40" s="24" t="str">
        <f t="shared" si="1"/>
        <v xml:space="preserve">Pakistani Rupee </v>
      </c>
      <c r="AR40" s="34"/>
      <c r="AU40" s="34"/>
      <c r="AX40" s="34"/>
      <c r="BA40" s="34"/>
      <c r="BD40" s="34"/>
      <c r="BG40" s="34"/>
      <c r="BJ40" s="34"/>
      <c r="BM40" s="34"/>
      <c r="BN40" s="25"/>
      <c r="BO40" s="25"/>
      <c r="BP40" s="34"/>
      <c r="BS40" s="26">
        <f t="shared" si="0"/>
        <v>0</v>
      </c>
    </row>
    <row r="41" spans="2:71">
      <c r="B41" s="27" t="s">
        <v>373</v>
      </c>
      <c r="G41" s="34"/>
      <c r="J41" s="34"/>
      <c r="M41" s="34"/>
      <c r="P41" s="34"/>
      <c r="S41" s="34"/>
      <c r="V41" s="34"/>
      <c r="Y41" s="34"/>
      <c r="AB41" s="34"/>
      <c r="AE41" s="52"/>
      <c r="AH41" s="34"/>
      <c r="AK41" s="34"/>
      <c r="AN41" s="24" t="str">
        <f t="shared" si="1"/>
        <v xml:space="preserve">Peruvian Sol </v>
      </c>
      <c r="AR41" s="34"/>
      <c r="AU41" s="34"/>
      <c r="AX41" s="34"/>
      <c r="BA41" s="34"/>
      <c r="BD41" s="34"/>
      <c r="BG41" s="34"/>
      <c r="BJ41" s="34"/>
      <c r="BM41" s="34"/>
      <c r="BN41" s="25"/>
      <c r="BO41" s="25"/>
      <c r="BP41" s="34"/>
      <c r="BS41" s="26">
        <f t="shared" si="0"/>
        <v>0</v>
      </c>
    </row>
    <row r="42" spans="2:71">
      <c r="B42" s="27" t="s">
        <v>19</v>
      </c>
      <c r="D42" s="28"/>
      <c r="G42" s="34"/>
      <c r="J42" s="34"/>
      <c r="M42" s="34"/>
      <c r="P42" s="34"/>
      <c r="S42" s="34"/>
      <c r="V42" s="34"/>
      <c r="Y42" s="34"/>
      <c r="AB42" s="34"/>
      <c r="AE42" s="52"/>
      <c r="AH42" s="34"/>
      <c r="AK42" s="34"/>
      <c r="AN42" s="24" t="str">
        <f t="shared" si="1"/>
        <v xml:space="preserve">Philippines Peso </v>
      </c>
      <c r="AR42" s="34"/>
      <c r="AU42" s="34"/>
      <c r="AX42" s="34"/>
      <c r="BA42" s="34"/>
      <c r="BD42" s="34"/>
      <c r="BG42" s="34"/>
      <c r="BJ42" s="34"/>
      <c r="BM42" s="34"/>
      <c r="BN42" s="25"/>
      <c r="BO42" s="25"/>
      <c r="BP42" s="34"/>
      <c r="BS42" s="26">
        <f t="shared" si="0"/>
        <v>0</v>
      </c>
    </row>
    <row r="43" spans="2:71">
      <c r="B43" s="27" t="s">
        <v>20</v>
      </c>
      <c r="G43" s="34"/>
      <c r="J43" s="34"/>
      <c r="M43" s="34"/>
      <c r="P43" s="34"/>
      <c r="S43" s="34"/>
      <c r="V43" s="34"/>
      <c r="Y43" s="34"/>
      <c r="AB43" s="34"/>
      <c r="AE43" s="52"/>
      <c r="AH43" s="34"/>
      <c r="AK43" s="34"/>
      <c r="AN43" s="24" t="str">
        <f t="shared" si="1"/>
        <v xml:space="preserve">Polish Zloty </v>
      </c>
      <c r="AR43" s="34"/>
      <c r="AU43" s="34"/>
      <c r="AX43" s="34"/>
      <c r="BA43" s="34"/>
      <c r="BD43" s="34"/>
      <c r="BG43" s="34"/>
      <c r="BJ43" s="34"/>
      <c r="BM43" s="34"/>
      <c r="BN43" s="25"/>
      <c r="BO43" s="25"/>
      <c r="BP43" s="34"/>
      <c r="BS43" s="26">
        <f t="shared" si="0"/>
        <v>0</v>
      </c>
    </row>
    <row r="44" spans="2:71">
      <c r="B44" s="27" t="s">
        <v>370</v>
      </c>
      <c r="G44" s="34"/>
      <c r="J44" s="34"/>
      <c r="M44" s="34"/>
      <c r="P44" s="34"/>
      <c r="S44" s="34"/>
      <c r="V44" s="34"/>
      <c r="Y44" s="34"/>
      <c r="AB44" s="34"/>
      <c r="AE44" s="52"/>
      <c r="AH44" s="34"/>
      <c r="AK44" s="34"/>
      <c r="AN44" s="24" t="str">
        <f t="shared" si="1"/>
        <v>Russian Ruble</v>
      </c>
      <c r="AR44" s="34"/>
      <c r="AU44" s="34"/>
      <c r="AX44" s="34"/>
      <c r="BA44" s="34"/>
      <c r="BD44" s="34"/>
      <c r="BG44" s="34"/>
      <c r="BJ44" s="34"/>
      <c r="BM44" s="34"/>
      <c r="BN44" s="25"/>
      <c r="BO44" s="25"/>
      <c r="BP44" s="34"/>
      <c r="BS44" s="26">
        <f t="shared" si="0"/>
        <v>0</v>
      </c>
    </row>
    <row r="45" spans="2:71">
      <c r="B45" s="27" t="s">
        <v>21</v>
      </c>
      <c r="G45" s="34"/>
      <c r="J45" s="34"/>
      <c r="M45" s="34"/>
      <c r="P45" s="34"/>
      <c r="S45" s="34"/>
      <c r="V45" s="34"/>
      <c r="Y45" s="34"/>
      <c r="AB45" s="34"/>
      <c r="AE45" s="52"/>
      <c r="AH45" s="34"/>
      <c r="AK45" s="34"/>
      <c r="AN45" s="24" t="str">
        <f t="shared" si="1"/>
        <v xml:space="preserve">Singapore Dollar </v>
      </c>
      <c r="AR45" s="34"/>
      <c r="AU45" s="34"/>
      <c r="AX45" s="34"/>
      <c r="BA45" s="34"/>
      <c r="BD45" s="34"/>
      <c r="BG45" s="34"/>
      <c r="BJ45" s="34"/>
      <c r="BM45" s="34"/>
      <c r="BN45" s="25"/>
      <c r="BO45" s="25"/>
      <c r="BP45" s="34"/>
      <c r="BS45" s="26">
        <f t="shared" si="0"/>
        <v>0</v>
      </c>
    </row>
    <row r="46" spans="2:71">
      <c r="B46" s="27" t="s">
        <v>255</v>
      </c>
      <c r="G46" s="34"/>
      <c r="J46" s="34"/>
      <c r="M46" s="34"/>
      <c r="P46" s="34"/>
      <c r="S46" s="34"/>
      <c r="V46" s="34"/>
      <c r="Y46" s="34"/>
      <c r="AB46" s="34"/>
      <c r="AE46" s="52"/>
      <c r="AH46" s="34"/>
      <c r="AK46" s="34"/>
      <c r="AN46" s="24" t="str">
        <f t="shared" si="1"/>
        <v xml:space="preserve">South African Rand </v>
      </c>
      <c r="AR46" s="34"/>
      <c r="AU46" s="34"/>
      <c r="AX46" s="34"/>
      <c r="BA46" s="34"/>
      <c r="BD46" s="34"/>
      <c r="BG46" s="34"/>
      <c r="BJ46" s="34"/>
      <c r="BM46" s="34"/>
      <c r="BN46" s="25"/>
      <c r="BO46" s="25"/>
      <c r="BP46" s="34"/>
      <c r="BS46" s="26">
        <f t="shared" si="0"/>
        <v>0</v>
      </c>
    </row>
    <row r="47" spans="2:71">
      <c r="B47" s="27" t="s">
        <v>22</v>
      </c>
      <c r="G47" s="34"/>
      <c r="J47" s="34"/>
      <c r="M47" s="34"/>
      <c r="P47" s="34"/>
      <c r="S47" s="34"/>
      <c r="V47" s="34"/>
      <c r="Y47" s="34"/>
      <c r="AB47" s="34"/>
      <c r="AE47" s="52"/>
      <c r="AH47" s="34"/>
      <c r="AK47" s="34"/>
      <c r="AN47" s="24" t="str">
        <f t="shared" si="1"/>
        <v xml:space="preserve">South Korean Won </v>
      </c>
      <c r="AR47" s="34"/>
      <c r="AU47" s="34"/>
      <c r="AX47" s="34"/>
      <c r="BA47" s="34"/>
      <c r="BD47" s="34"/>
      <c r="BG47" s="34"/>
      <c r="BJ47" s="34"/>
      <c r="BM47" s="34"/>
      <c r="BN47" s="25"/>
      <c r="BO47" s="25"/>
      <c r="BP47" s="34"/>
      <c r="BS47" s="26">
        <f t="shared" si="0"/>
        <v>0</v>
      </c>
    </row>
    <row r="48" spans="2:71">
      <c r="B48" s="27" t="s">
        <v>23</v>
      </c>
      <c r="G48" s="34"/>
      <c r="J48" s="34"/>
      <c r="M48" s="34"/>
      <c r="P48" s="34"/>
      <c r="S48" s="34"/>
      <c r="V48" s="34"/>
      <c r="Y48" s="34"/>
      <c r="AB48" s="34"/>
      <c r="AE48" s="52"/>
      <c r="AH48" s="34"/>
      <c r="AK48" s="34"/>
      <c r="AN48" s="24" t="str">
        <f t="shared" si="1"/>
        <v xml:space="preserve">Sri Lanka Rupee </v>
      </c>
      <c r="AR48" s="34"/>
      <c r="AU48" s="34"/>
      <c r="AX48" s="34"/>
      <c r="BA48" s="34"/>
      <c r="BD48" s="34"/>
      <c r="BG48" s="34"/>
      <c r="BJ48" s="34"/>
      <c r="BM48" s="34"/>
      <c r="BN48" s="25"/>
      <c r="BO48" s="25"/>
      <c r="BP48" s="34"/>
      <c r="BS48" s="26">
        <f t="shared" si="0"/>
        <v>0</v>
      </c>
    </row>
    <row r="49" spans="1:72">
      <c r="B49" s="27" t="s">
        <v>24</v>
      </c>
      <c r="G49" s="34"/>
      <c r="J49" s="34"/>
      <c r="M49" s="34"/>
      <c r="P49" s="34"/>
      <c r="S49" s="34"/>
      <c r="V49" s="34"/>
      <c r="Y49" s="34"/>
      <c r="AB49" s="34"/>
      <c r="AE49" s="52"/>
      <c r="AH49" s="34"/>
      <c r="AK49" s="34"/>
      <c r="AN49" s="24" t="str">
        <f t="shared" si="1"/>
        <v xml:space="preserve">Swedish Krona </v>
      </c>
      <c r="AR49" s="34"/>
      <c r="AU49" s="34"/>
      <c r="AX49" s="34"/>
      <c r="BA49" s="34"/>
      <c r="BD49" s="34"/>
      <c r="BG49" s="34"/>
      <c r="BJ49" s="34"/>
      <c r="BM49" s="34"/>
      <c r="BN49" s="25"/>
      <c r="BO49" s="25"/>
      <c r="BP49" s="34"/>
      <c r="BS49" s="26">
        <f t="shared" si="0"/>
        <v>0</v>
      </c>
    </row>
    <row r="50" spans="1:72">
      <c r="B50" s="27" t="s">
        <v>25</v>
      </c>
      <c r="G50" s="34"/>
      <c r="J50" s="34"/>
      <c r="M50" s="34"/>
      <c r="P50" s="34"/>
      <c r="S50" s="34"/>
      <c r="V50" s="34"/>
      <c r="Y50" s="34"/>
      <c r="AB50" s="34"/>
      <c r="AE50" s="52"/>
      <c r="AH50" s="34"/>
      <c r="AK50" s="34"/>
      <c r="AN50" s="24" t="str">
        <f t="shared" si="1"/>
        <v xml:space="preserve">Swiss Franc </v>
      </c>
      <c r="AR50" s="34"/>
      <c r="AU50" s="34"/>
      <c r="AX50" s="34"/>
      <c r="BA50" s="34"/>
      <c r="BD50" s="34"/>
      <c r="BG50" s="34"/>
      <c r="BJ50" s="34"/>
      <c r="BM50" s="34"/>
      <c r="BN50" s="25"/>
      <c r="BO50" s="25"/>
      <c r="BP50" s="34"/>
      <c r="BS50" s="26">
        <f t="shared" si="0"/>
        <v>0</v>
      </c>
    </row>
    <row r="51" spans="1:72">
      <c r="B51" s="27" t="s">
        <v>26</v>
      </c>
      <c r="G51" s="34"/>
      <c r="J51" s="34"/>
      <c r="M51" s="34"/>
      <c r="P51" s="34"/>
      <c r="S51" s="34"/>
      <c r="V51" s="34"/>
      <c r="Y51" s="34"/>
      <c r="AB51" s="34"/>
      <c r="AE51" s="52"/>
      <c r="AH51" s="34"/>
      <c r="AK51" s="34"/>
      <c r="AN51" s="24" t="str">
        <f t="shared" si="1"/>
        <v xml:space="preserve">Thailand Baht </v>
      </c>
      <c r="AR51" s="34"/>
      <c r="AU51" s="34"/>
      <c r="AX51" s="34"/>
      <c r="BA51" s="34"/>
      <c r="BD51" s="34"/>
      <c r="BG51" s="34"/>
      <c r="BJ51" s="34"/>
      <c r="BM51" s="34"/>
      <c r="BN51" s="25"/>
      <c r="BO51" s="25"/>
      <c r="BP51" s="34"/>
      <c r="BS51" s="26">
        <f t="shared" si="0"/>
        <v>0</v>
      </c>
    </row>
    <row r="52" spans="1:72">
      <c r="B52" s="27" t="s">
        <v>27</v>
      </c>
      <c r="G52" s="34"/>
      <c r="J52" s="34"/>
      <c r="M52" s="34"/>
      <c r="P52" s="34"/>
      <c r="S52" s="34"/>
      <c r="V52" s="34"/>
      <c r="Y52" s="34"/>
      <c r="AB52" s="34"/>
      <c r="AE52" s="52"/>
      <c r="AH52" s="34"/>
      <c r="AK52" s="34"/>
      <c r="AN52" s="24" t="str">
        <f t="shared" si="1"/>
        <v xml:space="preserve">Turkish Lira </v>
      </c>
      <c r="AR52" s="34"/>
      <c r="AU52" s="34"/>
      <c r="AX52" s="34"/>
      <c r="BA52" s="34"/>
      <c r="BD52" s="34"/>
      <c r="BG52" s="34"/>
      <c r="BJ52" s="34"/>
      <c r="BM52" s="34"/>
      <c r="BN52" s="25"/>
      <c r="BO52" s="25"/>
      <c r="BP52" s="34"/>
      <c r="BS52" s="26">
        <f t="shared" ref="BS52" si="6">SUM(G52:BP52)</f>
        <v>0</v>
      </c>
    </row>
    <row r="53" spans="1:72">
      <c r="B53" s="27" t="s">
        <v>381</v>
      </c>
      <c r="G53" s="34"/>
      <c r="J53" s="34"/>
      <c r="M53" s="34"/>
      <c r="P53" s="34"/>
      <c r="S53" s="34"/>
      <c r="V53" s="34"/>
      <c r="Y53" s="34"/>
      <c r="AB53" s="34"/>
      <c r="AE53" s="52"/>
      <c r="AH53" s="34"/>
      <c r="AK53" s="34"/>
      <c r="AN53" s="24" t="str">
        <f t="shared" si="1"/>
        <v>United Arab Emirates Dollar</v>
      </c>
      <c r="AR53" s="34"/>
      <c r="AU53" s="34"/>
      <c r="AX53" s="34"/>
      <c r="BA53" s="34"/>
      <c r="BD53" s="34"/>
      <c r="BG53" s="34"/>
      <c r="BJ53" s="34"/>
      <c r="BM53" s="34"/>
      <c r="BN53" s="25"/>
      <c r="BO53" s="25"/>
      <c r="BP53" s="34"/>
      <c r="BS53" s="26">
        <f t="shared" ref="BS53" si="7">SUM(G53:BP53)</f>
        <v>0</v>
      </c>
    </row>
    <row r="54" spans="1:72">
      <c r="B54" s="27" t="s">
        <v>382</v>
      </c>
      <c r="G54" s="34"/>
      <c r="J54" s="34"/>
      <c r="M54" s="34"/>
      <c r="P54" s="34"/>
      <c r="S54" s="34"/>
      <c r="V54" s="34"/>
      <c r="Y54" s="34"/>
      <c r="AB54" s="34"/>
      <c r="AE54" s="52"/>
      <c r="AH54" s="34"/>
      <c r="AK54" s="34"/>
      <c r="AN54" s="24" t="str">
        <f t="shared" ref="AN54" si="8">B54</f>
        <v>Uruguayan Peso</v>
      </c>
      <c r="AR54" s="34"/>
      <c r="AU54" s="34"/>
      <c r="AX54" s="34"/>
      <c r="BA54" s="34"/>
      <c r="BD54" s="34"/>
      <c r="BG54" s="34"/>
      <c r="BJ54" s="34"/>
      <c r="BM54" s="34"/>
      <c r="BN54" s="25"/>
      <c r="BO54" s="25"/>
      <c r="BP54" s="34"/>
      <c r="BS54" s="26">
        <f t="shared" ref="BS54" si="9">SUM(G54:BP54)</f>
        <v>0</v>
      </c>
    </row>
    <row r="55" spans="1:72">
      <c r="B55" s="27" t="s">
        <v>372</v>
      </c>
      <c r="G55" s="34"/>
      <c r="J55" s="34"/>
      <c r="M55" s="34"/>
      <c r="P55" s="34"/>
      <c r="S55" s="34"/>
      <c r="V55" s="34"/>
      <c r="Y55" s="34"/>
      <c r="AB55" s="34"/>
      <c r="AE55" s="52"/>
      <c r="AH55" s="34"/>
      <c r="AK55" s="34"/>
      <c r="AN55" s="24" t="str">
        <f t="shared" si="1"/>
        <v>U.S. Dollar</v>
      </c>
      <c r="AR55" s="34"/>
      <c r="AU55" s="34"/>
      <c r="AX55" s="34"/>
      <c r="BA55" s="34"/>
      <c r="BD55" s="34"/>
      <c r="BG55" s="34"/>
      <c r="BJ55" s="34"/>
      <c r="BM55" s="34"/>
      <c r="BN55" s="25"/>
      <c r="BO55" s="25"/>
      <c r="BP55" s="34"/>
      <c r="BS55" s="26">
        <f t="shared" si="0"/>
        <v>0</v>
      </c>
    </row>
    <row r="56" spans="1:72">
      <c r="B56" s="27" t="s">
        <v>28</v>
      </c>
      <c r="AN56" s="24" t="str">
        <f t="shared" si="1"/>
        <v>Other (Please list)</v>
      </c>
      <c r="BS56" s="26"/>
    </row>
    <row r="57" spans="1:72">
      <c r="B57" s="33"/>
      <c r="G57" s="34"/>
      <c r="J57" s="34"/>
      <c r="M57" s="34"/>
      <c r="P57" s="34"/>
      <c r="S57" s="34"/>
      <c r="V57" s="34"/>
      <c r="Y57" s="34"/>
      <c r="AB57" s="34"/>
      <c r="AE57" s="52"/>
      <c r="AH57" s="34"/>
      <c r="AK57" s="34"/>
      <c r="AN57" s="104">
        <f>B57</f>
        <v>0</v>
      </c>
      <c r="AR57" s="34"/>
      <c r="AU57" s="34"/>
      <c r="AX57" s="34"/>
      <c r="BA57" s="34"/>
      <c r="BD57" s="34"/>
      <c r="BG57" s="34"/>
      <c r="BJ57" s="34"/>
      <c r="BM57" s="34"/>
      <c r="BN57" s="25"/>
      <c r="BO57" s="25"/>
      <c r="BP57" s="34"/>
      <c r="BS57" s="26">
        <f t="shared" ref="BS57:BS62" si="10">SUM(G57:BP57)</f>
        <v>0</v>
      </c>
    </row>
    <row r="58" spans="1:72">
      <c r="B58" s="33"/>
      <c r="G58" s="34"/>
      <c r="J58" s="34"/>
      <c r="M58" s="34"/>
      <c r="P58" s="34"/>
      <c r="S58" s="34"/>
      <c r="V58" s="34"/>
      <c r="Y58" s="34"/>
      <c r="AB58" s="34"/>
      <c r="AE58" s="52"/>
      <c r="AH58" s="34"/>
      <c r="AK58" s="34"/>
      <c r="AN58" s="104">
        <f t="shared" ref="AN58:AN62" si="11">B58</f>
        <v>0</v>
      </c>
      <c r="AR58" s="34"/>
      <c r="AU58" s="34"/>
      <c r="AX58" s="34"/>
      <c r="BA58" s="34"/>
      <c r="BD58" s="34"/>
      <c r="BG58" s="34"/>
      <c r="BJ58" s="34"/>
      <c r="BM58" s="34"/>
      <c r="BN58" s="25"/>
      <c r="BO58" s="25"/>
      <c r="BP58" s="34"/>
      <c r="BS58" s="26">
        <f t="shared" si="10"/>
        <v>0</v>
      </c>
    </row>
    <row r="59" spans="1:72">
      <c r="B59" s="33"/>
      <c r="G59" s="34"/>
      <c r="J59" s="34"/>
      <c r="M59" s="34"/>
      <c r="P59" s="34"/>
      <c r="S59" s="34"/>
      <c r="V59" s="34"/>
      <c r="Y59" s="34"/>
      <c r="AB59" s="34"/>
      <c r="AE59" s="52"/>
      <c r="AH59" s="34"/>
      <c r="AK59" s="34"/>
      <c r="AN59" s="104">
        <f t="shared" si="11"/>
        <v>0</v>
      </c>
      <c r="AR59" s="34"/>
      <c r="AU59" s="34"/>
      <c r="AX59" s="34"/>
      <c r="BA59" s="34"/>
      <c r="BD59" s="34"/>
      <c r="BG59" s="34"/>
      <c r="BJ59" s="34"/>
      <c r="BM59" s="34"/>
      <c r="BN59" s="25"/>
      <c r="BO59" s="25"/>
      <c r="BP59" s="34"/>
      <c r="BS59" s="26">
        <f t="shared" si="10"/>
        <v>0</v>
      </c>
    </row>
    <row r="60" spans="1:72">
      <c r="B60" s="33"/>
      <c r="G60" s="34"/>
      <c r="J60" s="34"/>
      <c r="M60" s="34"/>
      <c r="P60" s="34"/>
      <c r="S60" s="34"/>
      <c r="V60" s="34"/>
      <c r="Y60" s="34"/>
      <c r="AB60" s="34"/>
      <c r="AE60" s="52"/>
      <c r="AH60" s="34"/>
      <c r="AK60" s="34"/>
      <c r="AN60" s="104">
        <f t="shared" si="11"/>
        <v>0</v>
      </c>
      <c r="AR60" s="34"/>
      <c r="AU60" s="34"/>
      <c r="AX60" s="34"/>
      <c r="BA60" s="34"/>
      <c r="BD60" s="34"/>
      <c r="BG60" s="34"/>
      <c r="BJ60" s="34"/>
      <c r="BM60" s="34"/>
      <c r="BN60" s="25"/>
      <c r="BO60" s="25"/>
      <c r="BP60" s="34"/>
      <c r="BS60" s="26">
        <f t="shared" si="10"/>
        <v>0</v>
      </c>
    </row>
    <row r="61" spans="1:72">
      <c r="B61" s="33"/>
      <c r="G61" s="34"/>
      <c r="J61" s="34"/>
      <c r="M61" s="34"/>
      <c r="P61" s="34"/>
      <c r="S61" s="34"/>
      <c r="V61" s="34"/>
      <c r="Y61" s="34"/>
      <c r="AB61" s="34"/>
      <c r="AE61" s="52"/>
      <c r="AH61" s="34"/>
      <c r="AK61" s="34"/>
      <c r="AN61" s="104">
        <f t="shared" si="11"/>
        <v>0</v>
      </c>
      <c r="AR61" s="34"/>
      <c r="AU61" s="34"/>
      <c r="AX61" s="34"/>
      <c r="BA61" s="34"/>
      <c r="BD61" s="34"/>
      <c r="BG61" s="34"/>
      <c r="BJ61" s="34"/>
      <c r="BM61" s="34"/>
      <c r="BN61" s="25"/>
      <c r="BO61" s="25"/>
      <c r="BP61" s="34"/>
      <c r="BS61" s="26">
        <f t="shared" si="10"/>
        <v>0</v>
      </c>
    </row>
    <row r="62" spans="1:72">
      <c r="B62" s="33"/>
      <c r="G62" s="34"/>
      <c r="J62" s="34"/>
      <c r="M62" s="34"/>
      <c r="P62" s="34"/>
      <c r="S62" s="34"/>
      <c r="V62" s="34"/>
      <c r="Y62" s="34"/>
      <c r="AB62" s="34"/>
      <c r="AE62" s="52"/>
      <c r="AH62" s="34"/>
      <c r="AK62" s="34"/>
      <c r="AN62" s="104">
        <f t="shared" si="11"/>
        <v>0</v>
      </c>
      <c r="AR62" s="34"/>
      <c r="AU62" s="34"/>
      <c r="AX62" s="34"/>
      <c r="BA62" s="34"/>
      <c r="BD62" s="34"/>
      <c r="BG62" s="34"/>
      <c r="BJ62" s="34"/>
      <c r="BM62" s="34"/>
      <c r="BN62" s="25"/>
      <c r="BO62" s="25"/>
      <c r="BP62" s="34"/>
      <c r="BS62" s="26">
        <f t="shared" si="10"/>
        <v>0</v>
      </c>
    </row>
    <row r="63" spans="1:72" ht="13.5" thickBot="1">
      <c r="A63" s="28"/>
      <c r="F63" s="29" t="s">
        <v>53</v>
      </c>
      <c r="G63" s="30">
        <f>SUM(G14:G62)</f>
        <v>0</v>
      </c>
      <c r="I63" s="29" t="s">
        <v>53</v>
      </c>
      <c r="J63" s="30">
        <f>SUM(J14:J62)</f>
        <v>0</v>
      </c>
      <c r="L63" s="29" t="s">
        <v>53</v>
      </c>
      <c r="M63" s="30">
        <f>SUM(M14:M62)</f>
        <v>0</v>
      </c>
      <c r="O63" s="29" t="s">
        <v>53</v>
      </c>
      <c r="P63" s="30">
        <f>SUM(P14:P62)</f>
        <v>0</v>
      </c>
      <c r="R63" s="29" t="s">
        <v>53</v>
      </c>
      <c r="S63" s="30">
        <f>SUM(S14:S62)</f>
        <v>0</v>
      </c>
      <c r="U63" s="29" t="s">
        <v>53</v>
      </c>
      <c r="V63" s="30">
        <f>SUM(V14:V62)</f>
        <v>0</v>
      </c>
      <c r="X63" s="29" t="s">
        <v>53</v>
      </c>
      <c r="Y63" s="30">
        <f>SUM(Y14:Y62)</f>
        <v>0</v>
      </c>
      <c r="AA63" s="29" t="s">
        <v>53</v>
      </c>
      <c r="AB63" s="30">
        <f>SUM(AB14:AB62)</f>
        <v>0</v>
      </c>
      <c r="AD63" s="29" t="s">
        <v>53</v>
      </c>
      <c r="AE63" s="30">
        <f>SUM(AE14:AE62)</f>
        <v>0</v>
      </c>
      <c r="AG63" s="29" t="s">
        <v>53</v>
      </c>
      <c r="AH63" s="30">
        <f>SUM(AH14:AH62)</f>
        <v>0</v>
      </c>
      <c r="AJ63" s="29" t="s">
        <v>53</v>
      </c>
      <c r="AK63" s="30">
        <f>SUM(AK14:AK62)</f>
        <v>0</v>
      </c>
      <c r="AQ63" s="29" t="s">
        <v>53</v>
      </c>
      <c r="AR63" s="30">
        <f>SUM(AR14:AR62)</f>
        <v>0</v>
      </c>
      <c r="AT63" s="29" t="s">
        <v>53</v>
      </c>
      <c r="AU63" s="30">
        <f>SUM(AU14:AU62)</f>
        <v>0</v>
      </c>
      <c r="AW63" s="29" t="s">
        <v>53</v>
      </c>
      <c r="AX63" s="30">
        <f>SUM(AX14:AX62)</f>
        <v>0</v>
      </c>
      <c r="AZ63" s="29" t="s">
        <v>53</v>
      </c>
      <c r="BA63" s="30">
        <f>SUM(BA14:BA62)</f>
        <v>0</v>
      </c>
      <c r="BC63" s="29" t="s">
        <v>53</v>
      </c>
      <c r="BD63" s="30">
        <f>SUM(BD14:BD62)</f>
        <v>0</v>
      </c>
      <c r="BF63" s="29" t="s">
        <v>53</v>
      </c>
      <c r="BG63" s="30">
        <f>SUM(BG14:BG62)</f>
        <v>0</v>
      </c>
      <c r="BI63" s="29" t="s">
        <v>53</v>
      </c>
      <c r="BJ63" s="30">
        <f>SUM(BJ14:BJ62)</f>
        <v>0</v>
      </c>
      <c r="BL63" s="29" t="s">
        <v>53</v>
      </c>
      <c r="BM63" s="30">
        <f>SUM(BM14:BM62)</f>
        <v>0</v>
      </c>
      <c r="BN63" s="31"/>
      <c r="BO63" s="29" t="s">
        <v>53</v>
      </c>
      <c r="BP63" s="30">
        <f>SUM(BP14:BP62)</f>
        <v>0</v>
      </c>
      <c r="BR63" s="29" t="s">
        <v>53</v>
      </c>
      <c r="BS63" s="32">
        <f>IF(SUM(BS14:BS62)=SUM(G63:BP63),SUM(BS14:BS62),"Error")</f>
        <v>0</v>
      </c>
      <c r="BT63" s="103" t="s">
        <v>96</v>
      </c>
    </row>
    <row r="64" spans="1:72" ht="13.5" thickTop="1">
      <c r="A64" s="28"/>
      <c r="BS64" s="18" t="str">
        <f>IF(BS63=Detail!G57,"Agrees","Error")</f>
        <v>Agrees</v>
      </c>
      <c r="BT64" s="102">
        <f>BS63-Detail!G57</f>
        <v>0</v>
      </c>
    </row>
    <row r="65" spans="1:1">
      <c r="A65" s="28"/>
    </row>
    <row r="66" spans="1:1">
      <c r="A66" s="28"/>
    </row>
    <row r="67" spans="1:1">
      <c r="A67" s="28"/>
    </row>
    <row r="68" spans="1:1">
      <c r="A68" s="28"/>
    </row>
    <row r="69" spans="1:1">
      <c r="A69" s="28"/>
    </row>
    <row r="70" spans="1:1">
      <c r="A70" s="28"/>
    </row>
    <row r="71" spans="1:1">
      <c r="A71" s="28"/>
    </row>
  </sheetData>
  <sheetProtection algorithmName="SHA-512" hashValue="MQIXuYjmissPE0HmbRRnBzvbDpwd9zjnlZSyzS2LrwjFKl5yee2PPRoo4UOX69j4chzrXF0XJkQnak4ZqAKd8A==" saltValue="tvRCw1h2A2dONg8t4DjBYw==" spinCount="100000" sheet="1" objects="1" scenarios="1"/>
  <mergeCells count="8">
    <mergeCell ref="D7:M7"/>
    <mergeCell ref="A11:M11"/>
    <mergeCell ref="A10:M10"/>
    <mergeCell ref="D2:M2"/>
    <mergeCell ref="D3:M3"/>
    <mergeCell ref="D4:M4"/>
    <mergeCell ref="D5:M5"/>
    <mergeCell ref="D6:M6"/>
  </mergeCells>
  <phoneticPr fontId="4" type="noConversion"/>
  <conditionalFormatting sqref="A11">
    <cfRule type="containsText" dxfId="7" priority="1" operator="containsText" text="Answer Required">
      <formula>NOT(ISERROR(SEARCH("Answer Required",A11)))</formula>
    </cfRule>
  </conditionalFormatting>
  <dataValidations count="2">
    <dataValidation type="whole" allowBlank="1" showInputMessage="1" showErrorMessage="1" error="Enter a 3-digit agency control number." sqref="D2" xr:uid="{00000000-0002-0000-0200-000000000000}">
      <formula1>100</formula1>
      <formula2>999</formula2>
    </dataValidation>
    <dataValidation type="whole" allowBlank="1" showInputMessage="1" showErrorMessage="1" error="Please enter a whole number only." sqref="G14:G62 BJ14:BJ62 BG14:BG62 BM14:BM62 AU14:AU62 AR14:AR62 AK14:AK62 AH14:AH62 AE14:AE62 AB14:AB62 Y14:Y62 V14:V62 S14:S62 P14:P62 M14:M62 J14:J62 BP14:BP62 BD14:BD62 AX14:AX62 BA14:BA62" xr:uid="{00000000-0002-0000-0200-000001000000}">
      <formula1>-9999999999999990000</formula1>
      <formula2>9999999999999990000</formula2>
    </dataValidation>
  </dataValidations>
  <pageMargins left="0.75" right="0.75" top="1" bottom="0.73" header="0.5" footer="0.5"/>
  <pageSetup paperSize="5" scale="49" orientation="landscape" cellComments="asDisplayed" r:id="rId1"/>
  <headerFooter alignWithMargins="0">
    <oddHeader>&amp;C&amp;"Arial,Bold"Attachment HE-11
Schedule of Cash, Cash Equivalents, and Investments as of June 30
&amp;A</oddHeader>
    <oddFooter>&amp;L&amp;Z&amp;F&amp;A&amp;RPage &amp;P</oddFooter>
  </headerFooter>
  <colBreaks count="1" manualBreakCount="1">
    <brk id="38"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2:M77"/>
  <sheetViews>
    <sheetView showGridLines="0" zoomScale="90" zoomScaleNormal="90" zoomScaleSheetLayoutView="90" workbookViewId="0"/>
  </sheetViews>
  <sheetFormatPr defaultColWidth="8.85546875" defaultRowHeight="12.75"/>
  <cols>
    <col min="1" max="1" width="11.28515625" style="75" customWidth="1"/>
    <col min="2" max="2" width="33.42578125" style="75" customWidth="1"/>
    <col min="3" max="3" width="35.7109375" style="75" customWidth="1"/>
    <col min="4" max="4" width="15.7109375" style="75" customWidth="1"/>
    <col min="5" max="5" width="6.5703125" style="75" customWidth="1"/>
    <col min="6" max="6" width="14.7109375" style="75" customWidth="1"/>
    <col min="7" max="7" width="5.7109375" style="75" customWidth="1"/>
    <col min="8" max="16384" width="8.85546875" style="75"/>
  </cols>
  <sheetData>
    <row r="2" spans="1:13" ht="12.75" customHeight="1">
      <c r="A2" s="43" t="s">
        <v>194</v>
      </c>
      <c r="B2" s="87"/>
      <c r="C2" s="304" t="str">
        <f>IF(Detail!C3="","", Detail!C3)</f>
        <v/>
      </c>
      <c r="D2" s="304"/>
      <c r="E2" s="304"/>
      <c r="F2" s="304"/>
    </row>
    <row r="3" spans="1:13" s="65" customFormat="1" ht="35.1" customHeight="1">
      <c r="A3" s="43" t="s">
        <v>68</v>
      </c>
      <c r="B3" s="87"/>
      <c r="C3" s="311" t="str">
        <f>IF(Detail!C4="","", Detail!C4)</f>
        <v/>
      </c>
      <c r="D3" s="311"/>
      <c r="E3" s="311"/>
      <c r="F3" s="311"/>
      <c r="G3" s="64"/>
      <c r="H3" s="64"/>
    </row>
    <row r="4" spans="1:13" s="65" customFormat="1" ht="12.75" customHeight="1">
      <c r="A4" s="43" t="s">
        <v>69</v>
      </c>
      <c r="B4" s="88"/>
      <c r="C4" s="312" t="str">
        <f>IF(Detail!C5="","", Detail!C5)</f>
        <v/>
      </c>
      <c r="D4" s="312"/>
      <c r="E4" s="312"/>
      <c r="F4" s="312"/>
      <c r="G4" s="64"/>
      <c r="H4" s="64"/>
    </row>
    <row r="5" spans="1:13" s="65" customFormat="1" ht="12.75" customHeight="1">
      <c r="A5" s="43" t="s">
        <v>70</v>
      </c>
      <c r="B5" s="88"/>
      <c r="C5" s="313" t="str">
        <f>IF(Detail!C6="","", Detail!C6)</f>
        <v/>
      </c>
      <c r="D5" s="313"/>
      <c r="E5" s="313"/>
      <c r="F5" s="313"/>
      <c r="G5" s="64"/>
      <c r="H5" s="64"/>
    </row>
    <row r="6" spans="1:13" s="65" customFormat="1" ht="12.75" customHeight="1">
      <c r="A6" s="66" t="s">
        <v>71</v>
      </c>
      <c r="B6" s="88"/>
      <c r="C6" s="314" t="str">
        <f>IF(Detail!C7="","", Detail!C7)</f>
        <v/>
      </c>
      <c r="D6" s="314"/>
      <c r="E6" s="314"/>
      <c r="F6" s="314"/>
      <c r="G6" s="64"/>
      <c r="H6" s="64"/>
    </row>
    <row r="7" spans="1:13" s="65" customFormat="1" ht="12.75" customHeight="1">
      <c r="A7" s="67" t="s">
        <v>72</v>
      </c>
      <c r="B7" s="88"/>
      <c r="C7" s="315" t="str">
        <f>IF(Detail!C8="","", Detail!C8)</f>
        <v/>
      </c>
      <c r="D7" s="315"/>
      <c r="E7" s="315"/>
      <c r="F7" s="315"/>
      <c r="G7" s="64"/>
      <c r="H7" s="64"/>
    </row>
    <row r="8" spans="1:13" s="65" customFormat="1" ht="12.6" customHeight="1">
      <c r="A8" s="68"/>
      <c r="B8" s="89"/>
    </row>
    <row r="9" spans="1:13" s="65" customFormat="1" ht="12.6" customHeight="1">
      <c r="A9" s="69"/>
      <c r="B9" s="70"/>
      <c r="C9" s="71"/>
      <c r="D9" s="71"/>
      <c r="E9" s="71"/>
      <c r="F9" s="71"/>
    </row>
    <row r="10" spans="1:13">
      <c r="A10" s="72"/>
      <c r="B10" s="73"/>
      <c r="C10" s="74"/>
      <c r="D10" s="74"/>
      <c r="E10" s="74"/>
      <c r="F10" s="74"/>
      <c r="G10" s="74"/>
      <c r="I10" s="76"/>
      <c r="J10" s="76"/>
      <c r="K10" s="76"/>
      <c r="L10" s="76"/>
      <c r="M10" s="76"/>
    </row>
    <row r="11" spans="1:13">
      <c r="A11" s="75" t="s">
        <v>106</v>
      </c>
      <c r="B11" s="75" t="s">
        <v>171</v>
      </c>
    </row>
    <row r="12" spans="1:13">
      <c r="B12" s="75" t="s">
        <v>172</v>
      </c>
    </row>
    <row r="13" spans="1:13">
      <c r="B13" s="77" t="s">
        <v>176</v>
      </c>
    </row>
    <row r="14" spans="1:13">
      <c r="B14" s="77" t="s">
        <v>177</v>
      </c>
    </row>
    <row r="15" spans="1:13">
      <c r="B15" s="77"/>
    </row>
    <row r="17" spans="1:5" ht="13.5" thickBot="1">
      <c r="A17" s="78" t="s">
        <v>107</v>
      </c>
      <c r="B17" s="79" t="s">
        <v>108</v>
      </c>
      <c r="C17" s="80" t="s">
        <v>109</v>
      </c>
      <c r="D17" s="81" t="s">
        <v>110</v>
      </c>
    </row>
    <row r="18" spans="1:5" ht="60" customHeight="1">
      <c r="A18" s="82" t="s">
        <v>111</v>
      </c>
      <c r="B18" s="83" t="s">
        <v>112</v>
      </c>
      <c r="C18" s="84" t="s">
        <v>113</v>
      </c>
      <c r="D18" s="93" t="str">
        <f>IF(Detail!G46&lt;&gt;0,"Answer Required","N/A")</f>
        <v>N/A</v>
      </c>
    </row>
    <row r="19" spans="1:5" ht="65.099999999999994" customHeight="1">
      <c r="A19" s="82" t="s">
        <v>114</v>
      </c>
      <c r="B19" s="85" t="s">
        <v>115</v>
      </c>
      <c r="C19" s="86" t="s">
        <v>116</v>
      </c>
      <c r="D19" s="93" t="str">
        <f>IF(Detail!G46&lt;&gt;0,"Answer Required","N/A")</f>
        <v>N/A</v>
      </c>
      <c r="E19" s="75" t="s">
        <v>147</v>
      </c>
    </row>
    <row r="20" spans="1:5" ht="65.099999999999994" customHeight="1">
      <c r="A20" s="82" t="s">
        <v>117</v>
      </c>
      <c r="B20" s="85" t="s">
        <v>118</v>
      </c>
      <c r="C20" s="86" t="s">
        <v>116</v>
      </c>
      <c r="D20" s="93" t="str">
        <f>IF(Detail!G46&lt;&gt;0,"Answer Required","N/A")</f>
        <v>N/A</v>
      </c>
      <c r="E20" s="75" t="s">
        <v>147</v>
      </c>
    </row>
    <row r="21" spans="1:5" ht="61.5" customHeight="1">
      <c r="A21" s="82" t="s">
        <v>119</v>
      </c>
      <c r="B21" s="85" t="s">
        <v>173</v>
      </c>
      <c r="C21" s="86" t="s">
        <v>121</v>
      </c>
      <c r="D21" s="93" t="str">
        <f>IF(Detail!G46&lt;&gt;0,"Answer Required","N/A")</f>
        <v>N/A</v>
      </c>
      <c r="E21" s="75" t="s">
        <v>148</v>
      </c>
    </row>
    <row r="22" spans="1:5" ht="60.75" customHeight="1">
      <c r="A22" s="82" t="s">
        <v>120</v>
      </c>
      <c r="B22" s="85" t="s">
        <v>174</v>
      </c>
      <c r="C22" s="86" t="s">
        <v>121</v>
      </c>
      <c r="D22" s="93" t="str">
        <f>IF(Detail!G46&lt;&gt;0,"Answer Required","N/A")</f>
        <v>N/A</v>
      </c>
      <c r="E22" s="75" t="s">
        <v>148</v>
      </c>
    </row>
    <row r="23" spans="1:5" ht="65.099999999999994" customHeight="1">
      <c r="A23" s="82" t="s">
        <v>122</v>
      </c>
      <c r="B23" s="83" t="s">
        <v>175</v>
      </c>
      <c r="C23" s="84" t="s">
        <v>123</v>
      </c>
      <c r="D23" s="93" t="str">
        <f>IF(Detail!G46&lt;&gt;0,"Answer Required","N/A")</f>
        <v>N/A</v>
      </c>
      <c r="E23" s="75" t="s">
        <v>148</v>
      </c>
    </row>
    <row r="24" spans="1:5" ht="35.1" customHeight="1">
      <c r="A24" s="82" t="s">
        <v>124</v>
      </c>
      <c r="B24" s="83" t="s">
        <v>161</v>
      </c>
      <c r="C24" s="84" t="s">
        <v>162</v>
      </c>
      <c r="D24" s="93" t="str">
        <f>IF(Detail!G46&lt;&gt;0,"Answer Required","N/A")</f>
        <v>N/A</v>
      </c>
      <c r="E24" s="75" t="s">
        <v>133</v>
      </c>
    </row>
    <row r="25" spans="1:5" ht="30" customHeight="1">
      <c r="A25" s="82" t="s">
        <v>131</v>
      </c>
      <c r="B25" s="83" t="s">
        <v>163</v>
      </c>
      <c r="C25" s="84" t="s">
        <v>164</v>
      </c>
      <c r="D25" s="93" t="str">
        <f>IF(Detail!G46&lt;&gt;0,"Answer Required","N/A")</f>
        <v>N/A</v>
      </c>
      <c r="E25" s="75" t="s">
        <v>133</v>
      </c>
    </row>
    <row r="26" spans="1:5" ht="50.1" customHeight="1">
      <c r="A26" s="82" t="s">
        <v>169</v>
      </c>
      <c r="B26" s="83" t="s">
        <v>167</v>
      </c>
      <c r="C26" s="84" t="s">
        <v>168</v>
      </c>
      <c r="D26" s="93" t="str">
        <f>IF(Detail!G46&lt;&gt;0,"Answer Required","N/A")</f>
        <v>N/A</v>
      </c>
      <c r="E26" s="75" t="s">
        <v>166</v>
      </c>
    </row>
    <row r="27" spans="1:5" ht="28.5" customHeight="1">
      <c r="A27" s="82" t="s">
        <v>170</v>
      </c>
      <c r="B27" s="85" t="s">
        <v>125</v>
      </c>
      <c r="C27" s="86" t="s">
        <v>126</v>
      </c>
      <c r="D27" s="93" t="str">
        <f>IF(Detail!G46&lt;&gt;0,"Answer Required","N/A")</f>
        <v>N/A</v>
      </c>
      <c r="E27" s="75" t="s">
        <v>165</v>
      </c>
    </row>
    <row r="29" spans="1:5">
      <c r="A29" s="75" t="s">
        <v>127</v>
      </c>
    </row>
    <row r="31" spans="1:5">
      <c r="A31" s="92" t="s">
        <v>189</v>
      </c>
    </row>
    <row r="32" spans="1:5">
      <c r="A32" s="75" t="s">
        <v>295</v>
      </c>
    </row>
    <row r="33" spans="1:1">
      <c r="A33" s="75" t="s">
        <v>296</v>
      </c>
    </row>
    <row r="35" spans="1:1">
      <c r="A35" s="92" t="s">
        <v>149</v>
      </c>
    </row>
    <row r="36" spans="1:1">
      <c r="A36" s="75" t="s">
        <v>134</v>
      </c>
    </row>
    <row r="37" spans="1:1">
      <c r="A37" s="75" t="s">
        <v>128</v>
      </c>
    </row>
    <row r="39" spans="1:1">
      <c r="A39" s="41" t="s">
        <v>297</v>
      </c>
    </row>
    <row r="40" spans="1:1">
      <c r="A40" s="75" t="s">
        <v>298</v>
      </c>
    </row>
    <row r="41" spans="1:1">
      <c r="A41" s="75" t="s">
        <v>299</v>
      </c>
    </row>
    <row r="42" spans="1:1">
      <c r="A42" s="75" t="s">
        <v>300</v>
      </c>
    </row>
    <row r="43" spans="1:1">
      <c r="A43" s="75" t="s">
        <v>301</v>
      </c>
    </row>
    <row r="45" spans="1:1">
      <c r="A45" s="75" t="s">
        <v>257</v>
      </c>
    </row>
    <row r="47" spans="1:1">
      <c r="A47" s="75" t="s">
        <v>293</v>
      </c>
    </row>
    <row r="48" spans="1:1">
      <c r="A48" s="75" t="s">
        <v>294</v>
      </c>
    </row>
    <row r="49" spans="1:6">
      <c r="A49" s="75" t="s">
        <v>336</v>
      </c>
    </row>
    <row r="51" spans="1:6">
      <c r="A51" s="75" t="s">
        <v>250</v>
      </c>
    </row>
    <row r="53" spans="1:6">
      <c r="F53" s="140" t="s">
        <v>337</v>
      </c>
    </row>
    <row r="54" spans="1:6" ht="30" customHeight="1">
      <c r="A54" s="305" t="s">
        <v>292</v>
      </c>
      <c r="B54" s="305"/>
      <c r="C54" s="305"/>
      <c r="D54" s="305"/>
      <c r="E54" s="306"/>
      <c r="F54" s="228" t="str">
        <f>IF($D$19="no","Answer Required",IF($D$20="no","Answer Required",IF($D$21="no","Answer Required",IF($D$22="no","Answer Required",IF($D$23="no","Answer Required","N/A")))))</f>
        <v>N/A</v>
      </c>
    </row>
    <row r="57" spans="1:6" ht="80.099999999999994" customHeight="1">
      <c r="A57" s="307" t="str">
        <f>IF(F54="No","Answer Required","N/A")</f>
        <v>N/A</v>
      </c>
      <c r="B57" s="308"/>
      <c r="C57" s="308"/>
      <c r="D57" s="308"/>
      <c r="E57" s="309"/>
      <c r="F57" s="310"/>
    </row>
    <row r="74" spans="4:4" hidden="1">
      <c r="D74" s="75" t="s">
        <v>129</v>
      </c>
    </row>
    <row r="75" spans="4:4" hidden="1">
      <c r="D75" s="75" t="s">
        <v>59</v>
      </c>
    </row>
    <row r="76" spans="4:4" hidden="1">
      <c r="D76" s="75" t="s">
        <v>60</v>
      </c>
    </row>
    <row r="77" spans="4:4" hidden="1">
      <c r="D77" s="75" t="s">
        <v>54</v>
      </c>
    </row>
  </sheetData>
  <sheetProtection algorithmName="SHA-512" hashValue="SgX+gWHHnkBffqXYlGobQ6E/xyGwZJoDdtpwySZ6Hq8DjV2dThZR2Ww/KVEXzFzR1B+SwhCdkJ7QvlnHK809oA==" saltValue="YbvCHsAn03j48RtSuR0gLQ==" spinCount="100000" sheet="1" objects="1" scenarios="1"/>
  <mergeCells count="8">
    <mergeCell ref="C2:F2"/>
    <mergeCell ref="A54:E54"/>
    <mergeCell ref="A57:F57"/>
    <mergeCell ref="C3:F3"/>
    <mergeCell ref="C4:F4"/>
    <mergeCell ref="C5:F5"/>
    <mergeCell ref="C6:F6"/>
    <mergeCell ref="C7:F7"/>
  </mergeCells>
  <conditionalFormatting sqref="A57:F57">
    <cfRule type="containsText" dxfId="6" priority="1" operator="containsText" text="Answer Required">
      <formula>NOT(ISERROR(SEARCH("Answer Required",A57)))</formula>
    </cfRule>
  </conditionalFormatting>
  <conditionalFormatting sqref="D18:D27">
    <cfRule type="containsText" dxfId="5" priority="3" operator="containsText" text="Answer Required">
      <formula>NOT(ISERROR(SEARCH("Answer Required",D18)))</formula>
    </cfRule>
  </conditionalFormatting>
  <conditionalFormatting sqref="F54">
    <cfRule type="cellIs" dxfId="4" priority="2" operator="equal">
      <formula>"Answer Required"</formula>
    </cfRule>
  </conditionalFormatting>
  <dataValidations count="3">
    <dataValidation type="list" allowBlank="1" showInputMessage="1" showErrorMessage="1" error="Enter yes, no, or n/a." sqref="D18:D27" xr:uid="{00000000-0002-0000-0300-000000000000}">
      <formula1>$D$75:$D$77</formula1>
    </dataValidation>
    <dataValidation type="whole" allowBlank="1" showInputMessage="1" showErrorMessage="1" error="Enter a 3-digit agency control number." sqref="C2:E2" xr:uid="{00000000-0002-0000-0300-000001000000}">
      <formula1>100</formula1>
      <formula2>999</formula2>
    </dataValidation>
    <dataValidation type="list" allowBlank="1" showInputMessage="1" showErrorMessage="1" error="Please use drop-down list to select Yes or No." sqref="F54" xr:uid="{F6B2AA66-7608-435B-9FD5-E0333E2CC752}">
      <formula1>$D$75:$D$76</formula1>
    </dataValidation>
  </dataValidations>
  <pageMargins left="0.72" right="0.59" top="0.73" bottom="0.5" header="0.17" footer="0.17"/>
  <pageSetup scale="56" orientation="portrait" cellComments="asDisplayed" r:id="rId1"/>
  <headerFooter alignWithMargins="0">
    <oddHeader>&amp;C&amp;"Arial,Bold"Attachment HE-11
Schedule of Cash, Cash Equivalents, and Investments as of June 30
&amp;A</oddHeader>
    <oddFooter>&amp;L&amp;Z&amp;F&amp;A&amp;RPage &amp;P</oddFooter>
  </headerFooter>
  <rowBreaks count="1" manualBreakCount="1">
    <brk id="59" max="6"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S71"/>
  <sheetViews>
    <sheetView showGridLines="0" zoomScale="90" zoomScaleNormal="90" zoomScaleSheetLayoutView="100" workbookViewId="0"/>
  </sheetViews>
  <sheetFormatPr defaultColWidth="8.85546875" defaultRowHeight="12.75"/>
  <cols>
    <col min="1" max="1" width="7.7109375" style="39" customWidth="1"/>
    <col min="2" max="2" width="19.42578125" style="39" customWidth="1"/>
    <col min="3" max="3" width="10.7109375" style="39" customWidth="1"/>
    <col min="4" max="4" width="36" style="39" customWidth="1"/>
    <col min="5" max="5" width="5.140625" style="39" customWidth="1"/>
    <col min="6" max="6" width="5.140625" style="39" bestFit="1" customWidth="1"/>
    <col min="7" max="7" width="5.7109375" style="39" customWidth="1"/>
    <col min="8" max="8" width="2.140625" style="39" customWidth="1"/>
    <col min="9" max="9" width="12.7109375" style="39" customWidth="1"/>
    <col min="10" max="10" width="6.140625" style="39" customWidth="1"/>
    <col min="11" max="11" width="6.5703125" style="39" customWidth="1"/>
    <col min="12" max="13" width="8.85546875" style="39"/>
    <col min="14" max="14" width="8.85546875" style="39" customWidth="1"/>
    <col min="15" max="17" width="8.85546875" style="39"/>
    <col min="18" max="20" width="0" style="39" hidden="1" customWidth="1"/>
    <col min="21" max="16384" width="8.85546875" style="39"/>
  </cols>
  <sheetData>
    <row r="1" spans="1:19" ht="12.75" customHeight="1">
      <c r="A1" s="75"/>
      <c r="B1" s="75"/>
      <c r="C1" s="75"/>
      <c r="D1" s="75"/>
      <c r="E1" s="75"/>
      <c r="F1" s="75"/>
      <c r="G1" s="75"/>
      <c r="H1" s="75"/>
      <c r="I1" s="75"/>
      <c r="J1" s="75"/>
      <c r="K1" s="75"/>
      <c r="L1" s="75"/>
      <c r="M1" s="75"/>
      <c r="N1" s="75"/>
      <c r="O1" s="75"/>
    </row>
    <row r="2" spans="1:19" ht="12.75" customHeight="1">
      <c r="A2" s="56" t="s">
        <v>194</v>
      </c>
      <c r="B2" s="114"/>
      <c r="C2" s="50"/>
      <c r="D2" s="337" t="str">
        <f>IF(Detail!C3="","", Detail!C3)</f>
        <v/>
      </c>
      <c r="E2" s="338"/>
      <c r="F2" s="338"/>
      <c r="G2" s="338"/>
      <c r="H2" s="338"/>
      <c r="I2" s="338"/>
      <c r="J2" s="338"/>
      <c r="K2" s="339"/>
      <c r="L2" s="75"/>
      <c r="M2" s="75"/>
      <c r="N2" s="75"/>
      <c r="O2" s="75"/>
      <c r="S2" s="75" t="s">
        <v>129</v>
      </c>
    </row>
    <row r="3" spans="1:19" s="40" customFormat="1" ht="30" customHeight="1">
      <c r="A3" s="56" t="s">
        <v>68</v>
      </c>
      <c r="B3" s="114"/>
      <c r="C3" s="50"/>
      <c r="D3" s="337" t="str">
        <f>IF(Detail!C4="","", Detail!C4)</f>
        <v/>
      </c>
      <c r="E3" s="338"/>
      <c r="F3" s="338"/>
      <c r="G3" s="338"/>
      <c r="H3" s="338"/>
      <c r="I3" s="338"/>
      <c r="J3" s="338"/>
      <c r="K3" s="339"/>
      <c r="L3" s="116"/>
      <c r="M3" s="116"/>
      <c r="N3" s="116"/>
      <c r="O3" s="116"/>
      <c r="S3" s="75" t="s">
        <v>59</v>
      </c>
    </row>
    <row r="4" spans="1:19" s="41" customFormat="1" ht="12.75" customHeight="1">
      <c r="A4" s="41" t="s">
        <v>104</v>
      </c>
      <c r="S4" s="75" t="s">
        <v>60</v>
      </c>
    </row>
    <row r="5" spans="1:19" s="41" customFormat="1" ht="12.75" customHeight="1">
      <c r="A5" s="41" t="s">
        <v>90</v>
      </c>
    </row>
    <row r="6" spans="1:19" s="41" customFormat="1" ht="12.75" customHeight="1"/>
    <row r="7" spans="1:19" ht="12.75" customHeight="1">
      <c r="A7" s="75"/>
      <c r="B7" s="75"/>
      <c r="C7" s="75"/>
      <c r="D7" s="75"/>
      <c r="E7" s="75"/>
      <c r="F7" s="75"/>
      <c r="G7" s="75"/>
      <c r="H7" s="75"/>
      <c r="I7" s="75"/>
      <c r="J7" s="75"/>
      <c r="K7" s="75"/>
      <c r="L7" s="75"/>
      <c r="M7" s="75"/>
      <c r="N7" s="75"/>
      <c r="O7" s="75"/>
    </row>
    <row r="8" spans="1:19" s="75" customFormat="1" ht="12.75" customHeight="1">
      <c r="A8" s="41" t="s">
        <v>251</v>
      </c>
      <c r="B8" s="41"/>
      <c r="C8" s="41"/>
      <c r="D8" s="41"/>
      <c r="E8" s="41"/>
      <c r="F8" s="41"/>
      <c r="G8" s="41"/>
    </row>
    <row r="9" spans="1:19" s="75" customFormat="1" ht="12.75" customHeight="1">
      <c r="A9" s="75" t="s">
        <v>187</v>
      </c>
    </row>
    <row r="10" spans="1:19" s="75" customFormat="1" ht="12.75" customHeight="1">
      <c r="A10" s="75" t="s">
        <v>249</v>
      </c>
    </row>
    <row r="11" spans="1:19" ht="12.75" customHeight="1">
      <c r="A11" s="75"/>
      <c r="B11" s="75"/>
      <c r="C11" s="75"/>
      <c r="D11" s="75"/>
      <c r="E11" s="75"/>
      <c r="F11" s="75"/>
      <c r="G11" s="75"/>
      <c r="H11" s="75"/>
      <c r="I11" s="75"/>
      <c r="J11" s="75"/>
      <c r="K11" s="75"/>
      <c r="L11" s="75"/>
      <c r="M11" s="75"/>
      <c r="N11" s="75"/>
      <c r="O11" s="75"/>
    </row>
    <row r="12" spans="1:19" ht="12.75" customHeight="1">
      <c r="A12" s="108" t="s">
        <v>178</v>
      </c>
      <c r="B12" s="117" t="s">
        <v>156</v>
      </c>
      <c r="C12" s="318" t="s">
        <v>179</v>
      </c>
      <c r="D12" s="319"/>
      <c r="E12" s="319"/>
      <c r="F12" s="319"/>
      <c r="G12" s="319"/>
      <c r="H12" s="319"/>
      <c r="I12" s="319"/>
      <c r="J12" s="319"/>
      <c r="K12" s="319"/>
      <c r="L12" s="319"/>
      <c r="M12" s="320"/>
      <c r="N12" s="75"/>
      <c r="O12" s="75"/>
    </row>
    <row r="13" spans="1:19" ht="27.75" customHeight="1">
      <c r="A13" s="106"/>
      <c r="B13" s="108"/>
      <c r="C13" s="321"/>
      <c r="D13" s="322"/>
      <c r="E13" s="322"/>
      <c r="F13" s="322"/>
      <c r="G13" s="322"/>
      <c r="H13" s="322"/>
      <c r="I13" s="322"/>
      <c r="J13" s="322"/>
      <c r="K13" s="322"/>
      <c r="L13" s="322"/>
      <c r="M13" s="323"/>
      <c r="N13" s="75"/>
      <c r="O13" s="75"/>
    </row>
    <row r="14" spans="1:19" ht="12.75" customHeight="1">
      <c r="A14" s="75"/>
      <c r="B14" s="75"/>
      <c r="C14" s="75"/>
      <c r="D14" s="75"/>
      <c r="E14" s="75"/>
      <c r="F14" s="75"/>
      <c r="G14" s="75"/>
      <c r="H14" s="75"/>
      <c r="I14" s="75"/>
      <c r="J14" s="75"/>
      <c r="K14" s="75"/>
      <c r="L14" s="75"/>
      <c r="M14" s="75"/>
      <c r="N14" s="75"/>
      <c r="O14" s="75"/>
    </row>
    <row r="15" spans="1:19" s="111" customFormat="1" ht="12.75" customHeight="1">
      <c r="A15" s="108" t="s">
        <v>180</v>
      </c>
      <c r="B15" s="109" t="s">
        <v>156</v>
      </c>
      <c r="C15" s="325" t="s">
        <v>183</v>
      </c>
      <c r="D15" s="326"/>
      <c r="E15" s="326"/>
      <c r="F15" s="326"/>
      <c r="G15" s="326"/>
      <c r="H15" s="326"/>
      <c r="I15" s="326"/>
      <c r="J15" s="326"/>
      <c r="K15" s="326"/>
      <c r="L15" s="326"/>
      <c r="M15" s="327"/>
      <c r="N15" s="75"/>
      <c r="O15" s="75"/>
    </row>
    <row r="16" spans="1:19" s="111" customFormat="1" ht="12.75" customHeight="1">
      <c r="A16" s="108"/>
      <c r="B16" s="110"/>
      <c r="C16" s="328" t="s">
        <v>181</v>
      </c>
      <c r="D16" s="329"/>
      <c r="E16" s="329"/>
      <c r="F16" s="329"/>
      <c r="G16" s="329"/>
      <c r="H16" s="329"/>
      <c r="I16" s="329"/>
      <c r="J16" s="329"/>
      <c r="K16" s="329"/>
      <c r="L16" s="329"/>
      <c r="M16" s="330"/>
      <c r="N16" s="75"/>
      <c r="O16" s="75"/>
    </row>
    <row r="17" spans="1:15" s="111" customFormat="1" ht="27.75" customHeight="1">
      <c r="A17" s="108"/>
      <c r="B17" s="110"/>
      <c r="C17" s="331" t="s">
        <v>182</v>
      </c>
      <c r="D17" s="332"/>
      <c r="E17" s="332"/>
      <c r="F17" s="332"/>
      <c r="G17" s="332"/>
      <c r="H17" s="332"/>
      <c r="I17" s="332"/>
      <c r="J17" s="332"/>
      <c r="K17" s="332"/>
      <c r="L17" s="332"/>
      <c r="M17" s="333"/>
      <c r="N17" s="75"/>
      <c r="O17" s="75"/>
    </row>
    <row r="18" spans="1:15" ht="12.75" customHeight="1">
      <c r="A18" s="75"/>
      <c r="B18" s="75"/>
      <c r="C18" s="75"/>
      <c r="D18" s="75"/>
      <c r="E18" s="75"/>
      <c r="F18" s="75"/>
      <c r="G18" s="75"/>
      <c r="H18" s="75"/>
      <c r="I18" s="75"/>
      <c r="J18" s="75"/>
      <c r="K18" s="75"/>
      <c r="L18" s="75"/>
      <c r="M18" s="75"/>
      <c r="N18" s="75"/>
      <c r="O18" s="75"/>
    </row>
    <row r="19" spans="1:15" ht="12.75" customHeight="1">
      <c r="A19" s="122" t="s">
        <v>184</v>
      </c>
      <c r="B19" s="107" t="s">
        <v>156</v>
      </c>
      <c r="C19" s="340" t="s">
        <v>188</v>
      </c>
      <c r="D19" s="341"/>
      <c r="E19" s="341"/>
      <c r="F19" s="341"/>
      <c r="G19" s="341"/>
      <c r="H19" s="341"/>
      <c r="I19" s="341"/>
      <c r="J19" s="341"/>
      <c r="K19" s="341"/>
      <c r="L19" s="341"/>
      <c r="M19" s="342"/>
      <c r="N19" s="75"/>
      <c r="O19" s="75"/>
    </row>
    <row r="20" spans="1:15" ht="15" customHeight="1">
      <c r="A20" s="121"/>
      <c r="B20" s="106"/>
      <c r="C20" s="343"/>
      <c r="D20" s="344"/>
      <c r="E20" s="344"/>
      <c r="F20" s="344"/>
      <c r="G20" s="344"/>
      <c r="H20" s="344"/>
      <c r="I20" s="344"/>
      <c r="J20" s="344"/>
      <c r="K20" s="344"/>
      <c r="L20" s="344"/>
      <c r="M20" s="345"/>
      <c r="N20" s="75"/>
      <c r="O20" s="75"/>
    </row>
    <row r="21" spans="1:15" ht="38.25" customHeight="1">
      <c r="A21" s="112"/>
      <c r="B21" s="113"/>
      <c r="C21" s="346" t="s">
        <v>186</v>
      </c>
      <c r="D21" s="347"/>
      <c r="E21" s="347"/>
      <c r="F21" s="347"/>
      <c r="G21" s="347"/>
      <c r="H21" s="347"/>
      <c r="I21" s="347"/>
      <c r="J21" s="347"/>
      <c r="K21" s="347"/>
      <c r="L21" s="347"/>
      <c r="M21" s="348"/>
      <c r="N21" s="75"/>
      <c r="O21" s="75"/>
    </row>
    <row r="22" spans="1:15" ht="12.75" customHeight="1">
      <c r="A22" s="75"/>
      <c r="B22" s="75"/>
      <c r="C22" s="75"/>
      <c r="D22" s="75"/>
      <c r="E22" s="75"/>
      <c r="F22" s="75"/>
      <c r="G22" s="75"/>
      <c r="H22" s="75"/>
      <c r="I22" s="75"/>
      <c r="J22" s="75"/>
      <c r="K22" s="75"/>
      <c r="L22" s="75"/>
      <c r="M22" s="75"/>
      <c r="N22" s="75"/>
      <c r="O22" s="75"/>
    </row>
    <row r="23" spans="1:15" ht="12.75" customHeight="1">
      <c r="A23" s="75"/>
      <c r="B23" s="75"/>
      <c r="C23" s="75"/>
      <c r="D23" s="75"/>
      <c r="E23" s="75"/>
      <c r="F23" s="75"/>
      <c r="G23" s="75"/>
      <c r="H23" s="75"/>
      <c r="I23" s="75"/>
      <c r="J23" s="75"/>
      <c r="K23" s="75"/>
      <c r="L23" s="75"/>
      <c r="M23" s="75"/>
      <c r="N23" s="75"/>
      <c r="O23" s="75"/>
    </row>
    <row r="24" spans="1:15" ht="12.75" customHeight="1">
      <c r="A24" s="75"/>
      <c r="B24" s="75"/>
      <c r="C24" s="75"/>
      <c r="D24" s="75"/>
      <c r="E24" s="75"/>
      <c r="F24" s="75"/>
      <c r="G24" s="75"/>
      <c r="H24" s="75"/>
      <c r="I24" s="75"/>
      <c r="J24" s="75"/>
      <c r="K24" s="75"/>
      <c r="L24" s="75"/>
      <c r="M24" s="75"/>
      <c r="N24" s="75"/>
      <c r="O24" s="75"/>
    </row>
    <row r="25" spans="1:15" ht="12.75" customHeight="1">
      <c r="A25" s="75"/>
      <c r="B25" s="42" t="s">
        <v>82</v>
      </c>
      <c r="C25" s="75"/>
      <c r="D25" s="75"/>
      <c r="E25" s="75"/>
      <c r="F25" s="75"/>
      <c r="G25" s="75"/>
      <c r="H25" s="75"/>
      <c r="I25" s="41" t="s">
        <v>91</v>
      </c>
      <c r="J25" s="75"/>
      <c r="K25" s="75"/>
      <c r="L25" s="75"/>
      <c r="M25" s="75"/>
      <c r="N25" s="75"/>
      <c r="O25" s="75"/>
    </row>
    <row r="26" spans="1:15" ht="12.75" customHeight="1">
      <c r="A26" s="75"/>
      <c r="B26" s="75"/>
      <c r="C26" s="75"/>
      <c r="D26" s="75"/>
      <c r="E26" s="75"/>
      <c r="F26" s="75"/>
      <c r="G26" s="75"/>
      <c r="H26" s="75"/>
      <c r="I26" s="75"/>
      <c r="J26" s="75"/>
      <c r="K26" s="75"/>
      <c r="L26" s="75"/>
      <c r="M26" s="75"/>
      <c r="N26" s="75"/>
      <c r="O26" s="75"/>
    </row>
    <row r="27" spans="1:15" s="40" customFormat="1" ht="12.75" customHeight="1">
      <c r="A27" s="56"/>
      <c r="B27" s="118" t="s">
        <v>83</v>
      </c>
      <c r="C27" s="334"/>
      <c r="D27" s="335"/>
      <c r="E27" s="335"/>
      <c r="F27" s="335"/>
      <c r="G27" s="336"/>
      <c r="H27" s="115"/>
      <c r="I27" s="119"/>
      <c r="J27" s="115"/>
      <c r="K27" s="209"/>
      <c r="L27" s="324" t="s">
        <v>185</v>
      </c>
      <c r="M27" s="324"/>
      <c r="N27" s="324"/>
      <c r="O27" s="324"/>
    </row>
    <row r="28" spans="1:15" s="40" customFormat="1" ht="12.75" customHeight="1">
      <c r="A28" s="56"/>
      <c r="B28" s="118" t="s">
        <v>84</v>
      </c>
      <c r="C28" s="316"/>
      <c r="D28" s="317"/>
      <c r="E28" s="317"/>
      <c r="F28" s="317"/>
      <c r="G28" s="317"/>
      <c r="H28" s="115"/>
      <c r="I28" s="115"/>
      <c r="J28" s="115"/>
      <c r="K28" s="116"/>
      <c r="L28" s="324"/>
      <c r="M28" s="324"/>
      <c r="N28" s="324"/>
      <c r="O28" s="324"/>
    </row>
    <row r="29" spans="1:15" s="40" customFormat="1" ht="12.75" customHeight="1">
      <c r="A29" s="116"/>
      <c r="B29" s="120"/>
      <c r="C29" s="116"/>
      <c r="D29" s="116"/>
      <c r="E29" s="116"/>
      <c r="F29" s="116"/>
      <c r="G29" s="116"/>
      <c r="H29" s="116"/>
      <c r="I29" s="75"/>
      <c r="J29" s="116"/>
      <c r="K29" s="116"/>
      <c r="L29" s="116"/>
      <c r="M29" s="116"/>
      <c r="N29" s="116"/>
      <c r="O29" s="116"/>
    </row>
    <row r="30" spans="1:15" s="40" customFormat="1" ht="12.75" customHeight="1">
      <c r="A30" s="56"/>
      <c r="B30" s="118" t="s">
        <v>83</v>
      </c>
      <c r="C30" s="316"/>
      <c r="D30" s="317"/>
      <c r="E30" s="317"/>
      <c r="F30" s="317"/>
      <c r="G30" s="317"/>
      <c r="H30" s="115"/>
      <c r="I30" s="119"/>
      <c r="J30" s="115"/>
      <c r="K30" s="116"/>
      <c r="L30" s="324" t="s">
        <v>185</v>
      </c>
      <c r="M30" s="324"/>
      <c r="N30" s="324"/>
      <c r="O30" s="324"/>
    </row>
    <row r="31" spans="1:15" s="40" customFormat="1" ht="12.75" customHeight="1">
      <c r="A31" s="56"/>
      <c r="B31" s="118" t="s">
        <v>84</v>
      </c>
      <c r="C31" s="316"/>
      <c r="D31" s="317"/>
      <c r="E31" s="317"/>
      <c r="F31" s="317"/>
      <c r="G31" s="317"/>
      <c r="H31" s="115"/>
      <c r="I31" s="115"/>
      <c r="J31" s="115"/>
      <c r="K31" s="116"/>
      <c r="L31" s="324"/>
      <c r="M31" s="324"/>
      <c r="N31" s="324"/>
      <c r="O31" s="324"/>
    </row>
    <row r="32" spans="1:15" s="40" customFormat="1" ht="12.75" customHeight="1">
      <c r="A32" s="116"/>
      <c r="B32" s="120"/>
      <c r="C32" s="116"/>
      <c r="D32" s="116"/>
      <c r="E32" s="116"/>
      <c r="F32" s="116"/>
      <c r="G32" s="116"/>
      <c r="H32" s="116"/>
      <c r="I32" s="75"/>
      <c r="J32" s="116"/>
      <c r="K32" s="116"/>
      <c r="L32" s="116"/>
      <c r="M32" s="116"/>
      <c r="N32" s="116"/>
      <c r="O32" s="116"/>
    </row>
    <row r="33" spans="1:15" s="40" customFormat="1" ht="12.75" customHeight="1">
      <c r="A33" s="56"/>
      <c r="B33" s="118" t="s">
        <v>83</v>
      </c>
      <c r="C33" s="316"/>
      <c r="D33" s="317"/>
      <c r="E33" s="317"/>
      <c r="F33" s="317"/>
      <c r="G33" s="317"/>
      <c r="H33" s="115"/>
      <c r="I33" s="119"/>
      <c r="J33" s="115"/>
      <c r="K33" s="116"/>
      <c r="L33" s="324" t="s">
        <v>185</v>
      </c>
      <c r="M33" s="324"/>
      <c r="N33" s="324"/>
      <c r="O33" s="324"/>
    </row>
    <row r="34" spans="1:15" s="40" customFormat="1" ht="12.75" customHeight="1">
      <c r="A34" s="56"/>
      <c r="B34" s="118" t="s">
        <v>84</v>
      </c>
      <c r="C34" s="316"/>
      <c r="D34" s="317"/>
      <c r="E34" s="317"/>
      <c r="F34" s="317"/>
      <c r="G34" s="317"/>
      <c r="H34" s="115"/>
      <c r="I34" s="115"/>
      <c r="J34" s="115"/>
      <c r="K34" s="116"/>
      <c r="L34" s="324"/>
      <c r="M34" s="324"/>
      <c r="N34" s="324"/>
      <c r="O34" s="324"/>
    </row>
    <row r="35" spans="1:15" ht="12.75" customHeight="1">
      <c r="A35" s="75"/>
      <c r="B35" s="75"/>
      <c r="C35" s="75"/>
      <c r="D35" s="75"/>
      <c r="E35" s="75"/>
      <c r="F35" s="75"/>
      <c r="G35" s="75"/>
      <c r="H35" s="75"/>
      <c r="I35" s="75"/>
      <c r="J35" s="75"/>
      <c r="K35" s="75"/>
      <c r="L35" s="75"/>
      <c r="M35" s="75"/>
      <c r="N35" s="75"/>
      <c r="O35" s="75"/>
    </row>
    <row r="36" spans="1:15" s="40" customFormat="1" ht="12.75" customHeight="1">
      <c r="A36" s="56"/>
      <c r="B36" s="118" t="s">
        <v>83</v>
      </c>
      <c r="C36" s="316"/>
      <c r="D36" s="317"/>
      <c r="E36" s="317"/>
      <c r="F36" s="317"/>
      <c r="G36" s="317"/>
      <c r="H36" s="115"/>
      <c r="I36" s="119"/>
      <c r="J36" s="115"/>
      <c r="K36" s="116"/>
      <c r="L36" s="324" t="s">
        <v>185</v>
      </c>
      <c r="M36" s="324"/>
      <c r="N36" s="324"/>
      <c r="O36" s="324"/>
    </row>
    <row r="37" spans="1:15" s="40" customFormat="1" ht="12.75" customHeight="1">
      <c r="A37" s="56"/>
      <c r="B37" s="118" t="s">
        <v>84</v>
      </c>
      <c r="C37" s="316"/>
      <c r="D37" s="317"/>
      <c r="E37" s="317"/>
      <c r="F37" s="317"/>
      <c r="G37" s="317"/>
      <c r="H37" s="115"/>
      <c r="I37" s="115"/>
      <c r="J37" s="115"/>
      <c r="K37" s="116"/>
      <c r="L37" s="324"/>
      <c r="M37" s="324"/>
      <c r="N37" s="324"/>
      <c r="O37" s="324"/>
    </row>
    <row r="38" spans="1:15" ht="12.75" customHeight="1">
      <c r="A38" s="75"/>
      <c r="B38" s="75"/>
      <c r="C38" s="75"/>
      <c r="D38" s="75"/>
      <c r="E38" s="75"/>
      <c r="F38" s="75"/>
      <c r="G38" s="75"/>
      <c r="H38" s="75"/>
      <c r="I38" s="75"/>
      <c r="J38" s="75"/>
      <c r="K38" s="75"/>
      <c r="L38" s="75"/>
      <c r="M38" s="75"/>
      <c r="N38" s="75"/>
      <c r="O38" s="75"/>
    </row>
    <row r="39" spans="1:15" s="40" customFormat="1" ht="12.75" customHeight="1">
      <c r="A39" s="56"/>
      <c r="B39" s="118" t="s">
        <v>83</v>
      </c>
      <c r="C39" s="316"/>
      <c r="D39" s="317"/>
      <c r="E39" s="317"/>
      <c r="F39" s="317"/>
      <c r="G39" s="317"/>
      <c r="H39" s="115"/>
      <c r="I39" s="119"/>
      <c r="J39" s="115"/>
      <c r="K39" s="116"/>
      <c r="L39" s="324" t="s">
        <v>185</v>
      </c>
      <c r="M39" s="324"/>
      <c r="N39" s="324"/>
      <c r="O39" s="324"/>
    </row>
    <row r="40" spans="1:15" s="40" customFormat="1" ht="12.75" customHeight="1">
      <c r="A40" s="56"/>
      <c r="B40" s="118" t="s">
        <v>84</v>
      </c>
      <c r="C40" s="316"/>
      <c r="D40" s="317"/>
      <c r="E40" s="317"/>
      <c r="F40" s="317"/>
      <c r="G40" s="317"/>
      <c r="H40" s="115"/>
      <c r="I40" s="115"/>
      <c r="J40" s="115"/>
      <c r="K40" s="116"/>
      <c r="L40" s="324"/>
      <c r="M40" s="324"/>
      <c r="N40" s="324"/>
      <c r="O40" s="324"/>
    </row>
    <row r="41" spans="1:15" s="40" customFormat="1" ht="12.75" customHeight="1">
      <c r="A41" s="116"/>
      <c r="B41" s="120"/>
      <c r="C41" s="116"/>
      <c r="D41" s="116"/>
      <c r="E41" s="116"/>
      <c r="F41" s="116"/>
      <c r="G41" s="116"/>
      <c r="H41" s="116"/>
      <c r="I41" s="75"/>
      <c r="J41" s="116"/>
      <c r="K41" s="116"/>
      <c r="L41" s="116"/>
      <c r="M41" s="116"/>
      <c r="N41" s="116"/>
      <c r="O41" s="116"/>
    </row>
    <row r="42" spans="1:15" s="40" customFormat="1" ht="12.75" customHeight="1">
      <c r="A42" s="56"/>
      <c r="B42" s="118" t="s">
        <v>83</v>
      </c>
      <c r="C42" s="316"/>
      <c r="D42" s="317"/>
      <c r="E42" s="317"/>
      <c r="F42" s="317"/>
      <c r="G42" s="317"/>
      <c r="H42" s="115"/>
      <c r="I42" s="119"/>
      <c r="J42" s="115"/>
      <c r="K42" s="116"/>
      <c r="L42" s="324" t="s">
        <v>185</v>
      </c>
      <c r="M42" s="324"/>
      <c r="N42" s="324"/>
      <c r="O42" s="324"/>
    </row>
    <row r="43" spans="1:15" s="40" customFormat="1" ht="12.75" customHeight="1">
      <c r="A43" s="56"/>
      <c r="B43" s="118" t="s">
        <v>84</v>
      </c>
      <c r="C43" s="316"/>
      <c r="D43" s="317"/>
      <c r="E43" s="317"/>
      <c r="F43" s="317"/>
      <c r="G43" s="317"/>
      <c r="H43" s="115"/>
      <c r="I43" s="115"/>
      <c r="J43" s="115"/>
      <c r="K43" s="116"/>
      <c r="L43" s="324"/>
      <c r="M43" s="324"/>
      <c r="N43" s="324"/>
      <c r="O43" s="324"/>
    </row>
    <row r="44" spans="1:15" s="40" customFormat="1" ht="12.75" customHeight="1">
      <c r="A44" s="116"/>
      <c r="B44" s="120"/>
      <c r="C44" s="116"/>
      <c r="D44" s="116"/>
      <c r="E44" s="116"/>
      <c r="F44" s="116"/>
      <c r="G44" s="116"/>
      <c r="H44" s="116"/>
      <c r="I44" s="75"/>
      <c r="J44" s="116"/>
      <c r="K44" s="116"/>
      <c r="L44" s="116"/>
      <c r="M44" s="116"/>
      <c r="N44" s="116"/>
      <c r="O44" s="116"/>
    </row>
    <row r="45" spans="1:15" s="40" customFormat="1" ht="12.75" customHeight="1">
      <c r="A45" s="56"/>
      <c r="B45" s="118" t="s">
        <v>83</v>
      </c>
      <c r="C45" s="316"/>
      <c r="D45" s="317"/>
      <c r="E45" s="317"/>
      <c r="F45" s="317"/>
      <c r="G45" s="317"/>
      <c r="H45" s="115"/>
      <c r="I45" s="119"/>
      <c r="J45" s="115"/>
      <c r="K45" s="116"/>
      <c r="L45" s="324" t="s">
        <v>185</v>
      </c>
      <c r="M45" s="324"/>
      <c r="N45" s="324"/>
      <c r="O45" s="324"/>
    </row>
    <row r="46" spans="1:15" s="40" customFormat="1" ht="12.75" customHeight="1">
      <c r="A46" s="56"/>
      <c r="B46" s="118" t="s">
        <v>84</v>
      </c>
      <c r="C46" s="316"/>
      <c r="D46" s="317"/>
      <c r="E46" s="317"/>
      <c r="F46" s="317"/>
      <c r="G46" s="317"/>
      <c r="H46" s="115"/>
      <c r="I46" s="115"/>
      <c r="J46" s="115"/>
      <c r="K46" s="116"/>
      <c r="L46" s="324"/>
      <c r="M46" s="324"/>
      <c r="N46" s="324"/>
      <c r="O46" s="324"/>
    </row>
    <row r="47" spans="1:15" ht="12.75" customHeight="1">
      <c r="A47" s="75"/>
      <c r="B47" s="75"/>
      <c r="C47" s="75"/>
      <c r="D47" s="75"/>
      <c r="E47" s="75"/>
      <c r="F47" s="75"/>
      <c r="G47" s="75"/>
      <c r="H47" s="75"/>
      <c r="I47" s="75"/>
      <c r="J47" s="75"/>
      <c r="K47" s="75"/>
      <c r="L47" s="75"/>
      <c r="M47" s="75"/>
      <c r="N47" s="75"/>
      <c r="O47" s="75"/>
    </row>
    <row r="48" spans="1:15" s="40" customFormat="1" ht="12.75" customHeight="1">
      <c r="A48" s="56"/>
      <c r="B48" s="118" t="s">
        <v>83</v>
      </c>
      <c r="C48" s="316"/>
      <c r="D48" s="317"/>
      <c r="E48" s="317"/>
      <c r="F48" s="317"/>
      <c r="G48" s="317"/>
      <c r="H48" s="115"/>
      <c r="I48" s="119"/>
      <c r="J48" s="115"/>
      <c r="K48" s="116"/>
      <c r="L48" s="324" t="s">
        <v>185</v>
      </c>
      <c r="M48" s="324"/>
      <c r="N48" s="324"/>
      <c r="O48" s="324"/>
    </row>
    <row r="49" spans="1:15" s="40" customFormat="1" ht="12.75" customHeight="1">
      <c r="A49" s="56"/>
      <c r="B49" s="118" t="s">
        <v>84</v>
      </c>
      <c r="C49" s="316"/>
      <c r="D49" s="317"/>
      <c r="E49" s="317"/>
      <c r="F49" s="317"/>
      <c r="G49" s="317"/>
      <c r="H49" s="115"/>
      <c r="I49" s="115"/>
      <c r="J49" s="115"/>
      <c r="K49" s="116"/>
      <c r="L49" s="324"/>
      <c r="M49" s="324"/>
      <c r="N49" s="324"/>
      <c r="O49" s="324"/>
    </row>
    <row r="50" spans="1:15" ht="12.75" customHeight="1">
      <c r="A50" s="75"/>
      <c r="B50" s="75"/>
      <c r="C50" s="75"/>
      <c r="D50" s="75"/>
      <c r="E50" s="75"/>
      <c r="F50" s="75"/>
      <c r="G50" s="75"/>
      <c r="H50" s="75"/>
      <c r="I50" s="75"/>
      <c r="J50" s="75"/>
      <c r="K50" s="75"/>
      <c r="L50" s="75"/>
      <c r="M50" s="75"/>
      <c r="N50" s="75"/>
      <c r="O50" s="75"/>
    </row>
    <row r="51" spans="1:15" ht="12.75" customHeight="1">
      <c r="A51" s="75"/>
      <c r="B51" s="75"/>
      <c r="C51" s="75"/>
      <c r="D51" s="75"/>
      <c r="E51" s="75"/>
      <c r="F51" s="75"/>
      <c r="G51" s="75"/>
      <c r="H51" s="75"/>
      <c r="I51" s="75"/>
      <c r="J51" s="75"/>
      <c r="K51" s="75"/>
      <c r="L51" s="75"/>
      <c r="M51" s="75"/>
      <c r="N51" s="75"/>
      <c r="O51" s="75"/>
    </row>
    <row r="52" spans="1:15" ht="12.75" customHeight="1">
      <c r="A52" s="75"/>
      <c r="B52" s="42" t="s">
        <v>85</v>
      </c>
      <c r="C52" s="75"/>
      <c r="D52" s="75"/>
      <c r="E52" s="75"/>
      <c r="F52" s="75"/>
      <c r="G52" s="75"/>
      <c r="H52" s="75"/>
      <c r="I52" s="41" t="s">
        <v>91</v>
      </c>
      <c r="J52" s="75"/>
      <c r="K52" s="75"/>
      <c r="L52" s="75"/>
      <c r="M52" s="75"/>
      <c r="N52" s="75"/>
      <c r="O52" s="75"/>
    </row>
    <row r="53" spans="1:15" ht="12.75" customHeight="1">
      <c r="A53" s="75"/>
      <c r="B53" s="75"/>
      <c r="C53" s="75"/>
      <c r="D53" s="75"/>
      <c r="E53" s="75"/>
      <c r="F53" s="75"/>
      <c r="G53" s="75"/>
      <c r="H53" s="75"/>
      <c r="I53" s="75"/>
      <c r="J53" s="75"/>
      <c r="K53" s="75"/>
      <c r="L53" s="75"/>
      <c r="M53" s="75"/>
      <c r="N53" s="75"/>
      <c r="O53" s="75"/>
    </row>
    <row r="54" spans="1:15" s="40" customFormat="1" ht="12.75" customHeight="1">
      <c r="A54" s="56"/>
      <c r="B54" s="118" t="s">
        <v>83</v>
      </c>
      <c r="C54" s="316"/>
      <c r="D54" s="317"/>
      <c r="E54" s="317"/>
      <c r="F54" s="317"/>
      <c r="G54" s="317"/>
      <c r="H54" s="115"/>
      <c r="I54" s="119"/>
      <c r="J54" s="115"/>
      <c r="K54" s="116"/>
      <c r="L54" s="324" t="s">
        <v>185</v>
      </c>
      <c r="M54" s="324"/>
      <c r="N54" s="324"/>
      <c r="O54" s="324"/>
    </row>
    <row r="55" spans="1:15" s="40" customFormat="1" ht="12.75" customHeight="1">
      <c r="A55" s="56"/>
      <c r="B55" s="118" t="s">
        <v>84</v>
      </c>
      <c r="C55" s="316"/>
      <c r="D55" s="317"/>
      <c r="E55" s="317"/>
      <c r="F55" s="317"/>
      <c r="G55" s="317"/>
      <c r="H55" s="115"/>
      <c r="I55" s="115"/>
      <c r="J55" s="115"/>
      <c r="K55" s="116"/>
      <c r="L55" s="324"/>
      <c r="M55" s="324"/>
      <c r="N55" s="324"/>
      <c r="O55" s="324"/>
    </row>
    <row r="56" spans="1:15" s="40" customFormat="1" ht="12.75" customHeight="1">
      <c r="A56" s="116"/>
      <c r="B56" s="120"/>
      <c r="C56" s="116"/>
      <c r="D56" s="116"/>
      <c r="E56" s="116"/>
      <c r="F56" s="116"/>
      <c r="G56" s="116"/>
      <c r="H56" s="116"/>
      <c r="I56" s="75"/>
      <c r="J56" s="116"/>
      <c r="K56" s="116"/>
      <c r="L56" s="116"/>
      <c r="M56" s="116"/>
      <c r="N56" s="116"/>
      <c r="O56" s="116"/>
    </row>
    <row r="57" spans="1:15" s="40" customFormat="1" ht="12.75" customHeight="1">
      <c r="A57" s="56"/>
      <c r="B57" s="118" t="s">
        <v>83</v>
      </c>
      <c r="C57" s="316"/>
      <c r="D57" s="317"/>
      <c r="E57" s="317"/>
      <c r="F57" s="317"/>
      <c r="G57" s="317"/>
      <c r="H57" s="115"/>
      <c r="I57" s="119"/>
      <c r="J57" s="115"/>
      <c r="K57" s="116"/>
      <c r="L57" s="324" t="s">
        <v>185</v>
      </c>
      <c r="M57" s="324"/>
      <c r="N57" s="324"/>
      <c r="O57" s="324"/>
    </row>
    <row r="58" spans="1:15" s="40" customFormat="1" ht="12.75" customHeight="1">
      <c r="A58" s="56"/>
      <c r="B58" s="118" t="s">
        <v>84</v>
      </c>
      <c r="C58" s="316"/>
      <c r="D58" s="317"/>
      <c r="E58" s="317"/>
      <c r="F58" s="317"/>
      <c r="G58" s="317"/>
      <c r="H58" s="115"/>
      <c r="I58" s="115"/>
      <c r="J58" s="115"/>
      <c r="K58" s="116"/>
      <c r="L58" s="324"/>
      <c r="M58" s="324"/>
      <c r="N58" s="324"/>
      <c r="O58" s="324"/>
    </row>
    <row r="59" spans="1:15" s="40" customFormat="1" ht="12.75" customHeight="1">
      <c r="A59" s="116"/>
      <c r="B59" s="120"/>
      <c r="C59" s="116"/>
      <c r="D59" s="116"/>
      <c r="E59" s="116"/>
      <c r="F59" s="116"/>
      <c r="G59" s="116"/>
      <c r="H59" s="116"/>
      <c r="I59" s="75"/>
      <c r="J59" s="116"/>
      <c r="K59" s="116"/>
      <c r="L59" s="116"/>
      <c r="M59" s="116"/>
      <c r="N59" s="116"/>
      <c r="O59" s="116"/>
    </row>
    <row r="60" spans="1:15" s="40" customFormat="1" ht="12.75" customHeight="1">
      <c r="A60" s="56"/>
      <c r="B60" s="118" t="s">
        <v>83</v>
      </c>
      <c r="C60" s="316"/>
      <c r="D60" s="317"/>
      <c r="E60" s="317"/>
      <c r="F60" s="317"/>
      <c r="G60" s="317"/>
      <c r="H60" s="115"/>
      <c r="I60" s="119"/>
      <c r="J60" s="115"/>
      <c r="K60" s="116"/>
      <c r="L60" s="324" t="s">
        <v>185</v>
      </c>
      <c r="M60" s="324"/>
      <c r="N60" s="324"/>
      <c r="O60" s="324"/>
    </row>
    <row r="61" spans="1:15" s="40" customFormat="1" ht="12.75" customHeight="1">
      <c r="A61" s="56"/>
      <c r="B61" s="118" t="s">
        <v>84</v>
      </c>
      <c r="C61" s="316"/>
      <c r="D61" s="317"/>
      <c r="E61" s="317"/>
      <c r="F61" s="317"/>
      <c r="G61" s="317"/>
      <c r="H61" s="115"/>
      <c r="I61" s="115"/>
      <c r="J61" s="115"/>
      <c r="K61" s="116"/>
      <c r="L61" s="324"/>
      <c r="M61" s="324"/>
      <c r="N61" s="324"/>
      <c r="O61" s="324"/>
    </row>
    <row r="62" spans="1:15" ht="12.75" customHeight="1">
      <c r="A62" s="75"/>
      <c r="B62" s="75"/>
      <c r="C62" s="75"/>
      <c r="D62" s="75"/>
      <c r="E62" s="75"/>
      <c r="F62" s="75"/>
      <c r="G62" s="75"/>
      <c r="H62" s="75"/>
      <c r="I62" s="75"/>
      <c r="J62" s="75"/>
      <c r="K62" s="75"/>
      <c r="L62" s="75"/>
      <c r="M62" s="75"/>
      <c r="N62" s="75"/>
      <c r="O62" s="75"/>
    </row>
    <row r="63" spans="1:15" s="40" customFormat="1" ht="12.75" customHeight="1">
      <c r="A63" s="56"/>
      <c r="B63" s="118" t="s">
        <v>83</v>
      </c>
      <c r="C63" s="316"/>
      <c r="D63" s="317"/>
      <c r="E63" s="317"/>
      <c r="F63" s="317"/>
      <c r="G63" s="317"/>
      <c r="H63" s="115"/>
      <c r="I63" s="119"/>
      <c r="J63" s="115"/>
      <c r="K63" s="116"/>
      <c r="L63" s="324" t="s">
        <v>185</v>
      </c>
      <c r="M63" s="324"/>
      <c r="N63" s="324"/>
      <c r="O63" s="324"/>
    </row>
    <row r="64" spans="1:15" s="40" customFormat="1" ht="12.75" customHeight="1">
      <c r="A64" s="56"/>
      <c r="B64" s="118" t="s">
        <v>84</v>
      </c>
      <c r="C64" s="316"/>
      <c r="D64" s="317"/>
      <c r="E64" s="317"/>
      <c r="F64" s="317"/>
      <c r="G64" s="317"/>
      <c r="H64" s="115"/>
      <c r="I64" s="115"/>
      <c r="J64" s="115"/>
      <c r="K64" s="116"/>
      <c r="L64" s="324"/>
      <c r="M64" s="324"/>
      <c r="N64" s="324"/>
      <c r="O64" s="324"/>
    </row>
    <row r="65" spans="1:15" ht="12.75" customHeight="1">
      <c r="A65" s="75"/>
      <c r="B65" s="75"/>
      <c r="C65" s="75"/>
      <c r="D65" s="75"/>
      <c r="E65" s="75"/>
      <c r="F65" s="75"/>
      <c r="G65" s="75"/>
      <c r="H65" s="75"/>
      <c r="I65" s="75"/>
      <c r="J65" s="75"/>
      <c r="K65" s="75"/>
      <c r="L65" s="75"/>
      <c r="M65" s="75"/>
      <c r="N65" s="75"/>
      <c r="O65" s="75"/>
    </row>
    <row r="66" spans="1:15" s="40" customFormat="1" ht="12.75" customHeight="1">
      <c r="A66" s="56"/>
      <c r="B66" s="118" t="s">
        <v>83</v>
      </c>
      <c r="C66" s="316"/>
      <c r="D66" s="317"/>
      <c r="E66" s="317"/>
      <c r="F66" s="317"/>
      <c r="G66" s="317"/>
      <c r="H66" s="115"/>
      <c r="I66" s="119"/>
      <c r="J66" s="115"/>
      <c r="K66" s="116"/>
      <c r="L66" s="324" t="s">
        <v>185</v>
      </c>
      <c r="M66" s="324"/>
      <c r="N66" s="324"/>
      <c r="O66" s="324"/>
    </row>
    <row r="67" spans="1:15" s="40" customFormat="1" ht="12.75" customHeight="1">
      <c r="A67" s="56"/>
      <c r="B67" s="118" t="s">
        <v>84</v>
      </c>
      <c r="C67" s="316"/>
      <c r="D67" s="317"/>
      <c r="E67" s="317"/>
      <c r="F67" s="317"/>
      <c r="G67" s="317"/>
      <c r="H67" s="115"/>
      <c r="I67" s="115"/>
      <c r="J67" s="115"/>
      <c r="K67" s="116"/>
      <c r="L67" s="324"/>
      <c r="M67" s="324"/>
      <c r="N67" s="324"/>
      <c r="O67" s="324"/>
    </row>
    <row r="68" spans="1:15" ht="12.75" customHeight="1">
      <c r="A68" s="75"/>
      <c r="B68" s="75"/>
      <c r="C68" s="75"/>
      <c r="D68" s="75"/>
      <c r="E68" s="75"/>
      <c r="F68" s="75"/>
      <c r="G68" s="75"/>
      <c r="H68" s="75"/>
      <c r="I68" s="75"/>
      <c r="J68" s="75"/>
      <c r="K68" s="75"/>
      <c r="L68" s="75"/>
      <c r="M68" s="75"/>
      <c r="N68" s="75"/>
      <c r="O68" s="75"/>
    </row>
    <row r="69" spans="1:15" s="40" customFormat="1" ht="12.75" customHeight="1">
      <c r="A69" s="56"/>
      <c r="B69" s="118" t="s">
        <v>83</v>
      </c>
      <c r="C69" s="316"/>
      <c r="D69" s="317"/>
      <c r="E69" s="317"/>
      <c r="F69" s="317"/>
      <c r="G69" s="317"/>
      <c r="H69" s="115"/>
      <c r="I69" s="119"/>
      <c r="J69" s="115"/>
      <c r="K69" s="116"/>
      <c r="L69" s="324" t="s">
        <v>185</v>
      </c>
      <c r="M69" s="324"/>
      <c r="N69" s="324"/>
      <c r="O69" s="324"/>
    </row>
    <row r="70" spans="1:15" s="40" customFormat="1" ht="12.75" customHeight="1">
      <c r="A70" s="56"/>
      <c r="B70" s="118" t="s">
        <v>84</v>
      </c>
      <c r="C70" s="316"/>
      <c r="D70" s="317"/>
      <c r="E70" s="317"/>
      <c r="F70" s="317"/>
      <c r="G70" s="317"/>
      <c r="H70" s="115"/>
      <c r="I70" s="115"/>
      <c r="J70" s="115"/>
      <c r="K70" s="116"/>
      <c r="L70" s="324"/>
      <c r="M70" s="324"/>
      <c r="N70" s="324"/>
      <c r="O70" s="324"/>
    </row>
    <row r="71" spans="1:15">
      <c r="A71" s="75"/>
      <c r="B71" s="75"/>
      <c r="C71" s="75"/>
      <c r="D71" s="75"/>
      <c r="E71" s="75"/>
      <c r="F71" s="75"/>
      <c r="G71" s="75"/>
      <c r="H71" s="75"/>
      <c r="I71" s="75"/>
      <c r="J71" s="75"/>
      <c r="K71" s="75"/>
      <c r="L71" s="75"/>
      <c r="M71" s="75"/>
      <c r="N71" s="75"/>
      <c r="O71" s="75"/>
    </row>
  </sheetData>
  <sheetProtection algorithmName="SHA-512" hashValue="WHAW1EBVwul5Sesn//wAMy1J/3lsNdi/UWaZbhkFQQnsQRNER5JFNArIXM2mV1pCdjeM1DUF4vUfDS53uiX22g==" saltValue="iUMI2hXj++yJTXpqmwyxQA==" spinCount="100000" sheet="1" objects="1" scenarios="1"/>
  <mergeCells count="50">
    <mergeCell ref="D2:K2"/>
    <mergeCell ref="D3:K3"/>
    <mergeCell ref="L69:O70"/>
    <mergeCell ref="C19:M20"/>
    <mergeCell ref="L54:O55"/>
    <mergeCell ref="L57:O58"/>
    <mergeCell ref="L60:O61"/>
    <mergeCell ref="L63:O64"/>
    <mergeCell ref="L66:O67"/>
    <mergeCell ref="L36:O37"/>
    <mergeCell ref="L39:O40"/>
    <mergeCell ref="L42:O43"/>
    <mergeCell ref="L45:O46"/>
    <mergeCell ref="L48:O49"/>
    <mergeCell ref="C21:M21"/>
    <mergeCell ref="C60:G60"/>
    <mergeCell ref="C12:M13"/>
    <mergeCell ref="L27:O28"/>
    <mergeCell ref="L30:O31"/>
    <mergeCell ref="L33:O34"/>
    <mergeCell ref="C15:M15"/>
    <mergeCell ref="C16:M16"/>
    <mergeCell ref="C17:M17"/>
    <mergeCell ref="C27:G27"/>
    <mergeCell ref="C28:G28"/>
    <mergeCell ref="C34:G34"/>
    <mergeCell ref="C30:G30"/>
    <mergeCell ref="C45:G45"/>
    <mergeCell ref="C70:G70"/>
    <mergeCell ref="C46:G46"/>
    <mergeCell ref="C48:G48"/>
    <mergeCell ref="C49:G49"/>
    <mergeCell ref="C66:G66"/>
    <mergeCell ref="C55:G55"/>
    <mergeCell ref="C57:G57"/>
    <mergeCell ref="C58:G58"/>
    <mergeCell ref="C69:G69"/>
    <mergeCell ref="C67:G67"/>
    <mergeCell ref="C61:G61"/>
    <mergeCell ref="C63:G63"/>
    <mergeCell ref="C64:G64"/>
    <mergeCell ref="C54:G54"/>
    <mergeCell ref="C39:G39"/>
    <mergeCell ref="C43:G43"/>
    <mergeCell ref="C31:G31"/>
    <mergeCell ref="C33:G33"/>
    <mergeCell ref="C40:G40"/>
    <mergeCell ref="C42:G42"/>
    <mergeCell ref="C36:G36"/>
    <mergeCell ref="C37:G37"/>
  </mergeCells>
  <phoneticPr fontId="24" type="noConversion"/>
  <conditionalFormatting sqref="B12:B13">
    <cfRule type="cellIs" dxfId="3" priority="5" operator="equal">
      <formula>"Answer Required"</formula>
    </cfRule>
  </conditionalFormatting>
  <conditionalFormatting sqref="B15">
    <cfRule type="cellIs" dxfId="2" priority="4" operator="equal">
      <formula>"Answer Required"</formula>
    </cfRule>
  </conditionalFormatting>
  <conditionalFormatting sqref="B19:B20">
    <cfRule type="cellIs" dxfId="1" priority="1" operator="equal">
      <formula>"Answer Required"</formula>
    </cfRule>
    <cfRule type="cellIs" dxfId="0" priority="3" operator="equal">
      <formula>"Error"</formula>
    </cfRule>
  </conditionalFormatting>
  <dataValidations count="1">
    <dataValidation type="list" allowBlank="1" showInputMessage="1" showErrorMessage="1" error="Use the drop-down list to answer Yes or No" sqref="B12 B15 B19" xr:uid="{00000000-0002-0000-0400-000000000000}">
      <formula1>$S$3:$S$4</formula1>
    </dataValidation>
  </dataValidations>
  <pageMargins left="0.47" right="0.86" top="0.73" bottom="0.5" header="0.17" footer="0.17"/>
  <pageSetup scale="61" fitToWidth="0" fitToHeight="0" orientation="portrait" cellComments="asDisplayed" r:id="rId1"/>
  <headerFooter alignWithMargins="0">
    <oddHeader>&amp;C&amp;"Arial,Bold"Attachment HE-11
Schedule of Cash, Cash Equivalents, and Investments as of June 30
&amp;A</oddHeader>
    <oddFooter>&amp;L&amp;Z&amp;F&amp;A&amp;RPage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32" r:id="rId4" name="Check Box 16">
              <controlPr defaultSize="0" autoFill="0" autoLine="0" autoPict="0">
                <anchor>
                  <from>
                    <xdr:col>10</xdr:col>
                    <xdr:colOff>28575</xdr:colOff>
                    <xdr:row>29</xdr:row>
                    <xdr:rowOff>0</xdr:rowOff>
                  </from>
                  <to>
                    <xdr:col>10</xdr:col>
                    <xdr:colOff>333375</xdr:colOff>
                    <xdr:row>30</xdr:row>
                    <xdr:rowOff>66675</xdr:rowOff>
                  </to>
                </anchor>
              </controlPr>
            </control>
          </mc:Choice>
        </mc:AlternateContent>
        <mc:AlternateContent xmlns:mc="http://schemas.openxmlformats.org/markup-compatibility/2006">
          <mc:Choice Requires="x14">
            <control shapeId="9233" r:id="rId5" name="Check Box 17">
              <controlPr defaultSize="0" autoFill="0" autoLine="0" autoPict="0">
                <anchor>
                  <from>
                    <xdr:col>10</xdr:col>
                    <xdr:colOff>19050</xdr:colOff>
                    <xdr:row>32</xdr:row>
                    <xdr:rowOff>9525</xdr:rowOff>
                  </from>
                  <to>
                    <xdr:col>10</xdr:col>
                    <xdr:colOff>323850</xdr:colOff>
                    <xdr:row>33</xdr:row>
                    <xdr:rowOff>76200</xdr:rowOff>
                  </to>
                </anchor>
              </controlPr>
            </control>
          </mc:Choice>
        </mc:AlternateContent>
        <mc:AlternateContent xmlns:mc="http://schemas.openxmlformats.org/markup-compatibility/2006">
          <mc:Choice Requires="x14">
            <control shapeId="9234" r:id="rId6" name="Check Box 18">
              <controlPr defaultSize="0" autoFill="0" autoLine="0" autoPict="0">
                <anchor>
                  <from>
                    <xdr:col>10</xdr:col>
                    <xdr:colOff>28575</xdr:colOff>
                    <xdr:row>35</xdr:row>
                    <xdr:rowOff>9525</xdr:rowOff>
                  </from>
                  <to>
                    <xdr:col>10</xdr:col>
                    <xdr:colOff>333375</xdr:colOff>
                    <xdr:row>36</xdr:row>
                    <xdr:rowOff>76200</xdr:rowOff>
                  </to>
                </anchor>
              </controlPr>
            </control>
          </mc:Choice>
        </mc:AlternateContent>
        <mc:AlternateContent xmlns:mc="http://schemas.openxmlformats.org/markup-compatibility/2006">
          <mc:Choice Requires="x14">
            <control shapeId="9235" r:id="rId7" name="Check Box 19">
              <controlPr defaultSize="0" autoFill="0" autoLine="0" autoPict="0">
                <anchor>
                  <from>
                    <xdr:col>10</xdr:col>
                    <xdr:colOff>28575</xdr:colOff>
                    <xdr:row>38</xdr:row>
                    <xdr:rowOff>28575</xdr:rowOff>
                  </from>
                  <to>
                    <xdr:col>10</xdr:col>
                    <xdr:colOff>333375</xdr:colOff>
                    <xdr:row>39</xdr:row>
                    <xdr:rowOff>95250</xdr:rowOff>
                  </to>
                </anchor>
              </controlPr>
            </control>
          </mc:Choice>
        </mc:AlternateContent>
        <mc:AlternateContent xmlns:mc="http://schemas.openxmlformats.org/markup-compatibility/2006">
          <mc:Choice Requires="x14">
            <control shapeId="9236" r:id="rId8" name="Check Box 20">
              <controlPr defaultSize="0" autoFill="0" autoLine="0" autoPict="0">
                <anchor>
                  <from>
                    <xdr:col>10</xdr:col>
                    <xdr:colOff>19050</xdr:colOff>
                    <xdr:row>41</xdr:row>
                    <xdr:rowOff>9525</xdr:rowOff>
                  </from>
                  <to>
                    <xdr:col>10</xdr:col>
                    <xdr:colOff>323850</xdr:colOff>
                    <xdr:row>42</xdr:row>
                    <xdr:rowOff>66675</xdr:rowOff>
                  </to>
                </anchor>
              </controlPr>
            </control>
          </mc:Choice>
        </mc:AlternateContent>
        <mc:AlternateContent xmlns:mc="http://schemas.openxmlformats.org/markup-compatibility/2006">
          <mc:Choice Requires="x14">
            <control shapeId="9237" r:id="rId9" name="Check Box 21">
              <controlPr defaultSize="0" autoFill="0" autoLine="0" autoPict="0">
                <anchor>
                  <from>
                    <xdr:col>10</xdr:col>
                    <xdr:colOff>19050</xdr:colOff>
                    <xdr:row>44</xdr:row>
                    <xdr:rowOff>0</xdr:rowOff>
                  </from>
                  <to>
                    <xdr:col>10</xdr:col>
                    <xdr:colOff>323850</xdr:colOff>
                    <xdr:row>45</xdr:row>
                    <xdr:rowOff>66675</xdr:rowOff>
                  </to>
                </anchor>
              </controlPr>
            </control>
          </mc:Choice>
        </mc:AlternateContent>
        <mc:AlternateContent xmlns:mc="http://schemas.openxmlformats.org/markup-compatibility/2006">
          <mc:Choice Requires="x14">
            <control shapeId="9238" r:id="rId10" name="Check Box 22">
              <controlPr defaultSize="0" autoFill="0" autoLine="0" autoPict="0">
                <anchor>
                  <from>
                    <xdr:col>10</xdr:col>
                    <xdr:colOff>38100</xdr:colOff>
                    <xdr:row>53</xdr:row>
                    <xdr:rowOff>0</xdr:rowOff>
                  </from>
                  <to>
                    <xdr:col>10</xdr:col>
                    <xdr:colOff>342900</xdr:colOff>
                    <xdr:row>54</xdr:row>
                    <xdr:rowOff>57150</xdr:rowOff>
                  </to>
                </anchor>
              </controlPr>
            </control>
          </mc:Choice>
        </mc:AlternateContent>
        <mc:AlternateContent xmlns:mc="http://schemas.openxmlformats.org/markup-compatibility/2006">
          <mc:Choice Requires="x14">
            <control shapeId="9239" r:id="rId11" name="Check Box 23">
              <controlPr defaultSize="0" autoFill="0" autoLine="0" autoPict="0">
                <anchor>
                  <from>
                    <xdr:col>10</xdr:col>
                    <xdr:colOff>28575</xdr:colOff>
                    <xdr:row>55</xdr:row>
                    <xdr:rowOff>152400</xdr:rowOff>
                  </from>
                  <to>
                    <xdr:col>10</xdr:col>
                    <xdr:colOff>333375</xdr:colOff>
                    <xdr:row>57</xdr:row>
                    <xdr:rowOff>57150</xdr:rowOff>
                  </to>
                </anchor>
              </controlPr>
            </control>
          </mc:Choice>
        </mc:AlternateContent>
        <mc:AlternateContent xmlns:mc="http://schemas.openxmlformats.org/markup-compatibility/2006">
          <mc:Choice Requires="x14">
            <control shapeId="9240" r:id="rId12" name="Check Box 24">
              <controlPr defaultSize="0" autoFill="0" autoLine="0" autoPict="0">
                <anchor>
                  <from>
                    <xdr:col>10</xdr:col>
                    <xdr:colOff>19050</xdr:colOff>
                    <xdr:row>58</xdr:row>
                    <xdr:rowOff>142875</xdr:rowOff>
                  </from>
                  <to>
                    <xdr:col>10</xdr:col>
                    <xdr:colOff>323850</xdr:colOff>
                    <xdr:row>60</xdr:row>
                    <xdr:rowOff>47625</xdr:rowOff>
                  </to>
                </anchor>
              </controlPr>
            </control>
          </mc:Choice>
        </mc:AlternateContent>
        <mc:AlternateContent xmlns:mc="http://schemas.openxmlformats.org/markup-compatibility/2006">
          <mc:Choice Requires="x14">
            <control shapeId="9241" r:id="rId13" name="Check Box 25">
              <controlPr defaultSize="0" autoFill="0" autoLine="0" autoPict="0">
                <anchor>
                  <from>
                    <xdr:col>10</xdr:col>
                    <xdr:colOff>28575</xdr:colOff>
                    <xdr:row>62</xdr:row>
                    <xdr:rowOff>9525</xdr:rowOff>
                  </from>
                  <to>
                    <xdr:col>10</xdr:col>
                    <xdr:colOff>333375</xdr:colOff>
                    <xdr:row>63</xdr:row>
                    <xdr:rowOff>76200</xdr:rowOff>
                  </to>
                </anchor>
              </controlPr>
            </control>
          </mc:Choice>
        </mc:AlternateContent>
        <mc:AlternateContent xmlns:mc="http://schemas.openxmlformats.org/markup-compatibility/2006">
          <mc:Choice Requires="x14">
            <control shapeId="9242" r:id="rId14" name="Check Box 26">
              <controlPr defaultSize="0" autoFill="0" autoLine="0" autoPict="0">
                <anchor>
                  <from>
                    <xdr:col>10</xdr:col>
                    <xdr:colOff>28575</xdr:colOff>
                    <xdr:row>64</xdr:row>
                    <xdr:rowOff>133350</xdr:rowOff>
                  </from>
                  <to>
                    <xdr:col>10</xdr:col>
                    <xdr:colOff>333375</xdr:colOff>
                    <xdr:row>66</xdr:row>
                    <xdr:rowOff>38100</xdr:rowOff>
                  </to>
                </anchor>
              </controlPr>
            </control>
          </mc:Choice>
        </mc:AlternateContent>
        <mc:AlternateContent xmlns:mc="http://schemas.openxmlformats.org/markup-compatibility/2006">
          <mc:Choice Requires="x14">
            <control shapeId="9243" r:id="rId15" name="Check Box 27">
              <controlPr defaultSize="0" autoFill="0" autoLine="0" autoPict="0">
                <anchor>
                  <from>
                    <xdr:col>10</xdr:col>
                    <xdr:colOff>28575</xdr:colOff>
                    <xdr:row>67</xdr:row>
                    <xdr:rowOff>142875</xdr:rowOff>
                  </from>
                  <to>
                    <xdr:col>10</xdr:col>
                    <xdr:colOff>333375</xdr:colOff>
                    <xdr:row>69</xdr:row>
                    <xdr:rowOff>47625</xdr:rowOff>
                  </to>
                </anchor>
              </controlPr>
            </control>
          </mc:Choice>
        </mc:AlternateContent>
        <mc:AlternateContent xmlns:mc="http://schemas.openxmlformats.org/markup-compatibility/2006">
          <mc:Choice Requires="x14">
            <control shapeId="9250" r:id="rId16" name="Check Box 34">
              <controlPr defaultSize="0" autoFill="0" autoLine="0" autoPict="0">
                <anchor>
                  <from>
                    <xdr:col>10</xdr:col>
                    <xdr:colOff>28575</xdr:colOff>
                    <xdr:row>25</xdr:row>
                    <xdr:rowOff>152400</xdr:rowOff>
                  </from>
                  <to>
                    <xdr:col>10</xdr:col>
                    <xdr:colOff>333375</xdr:colOff>
                    <xdr:row>27</xdr:row>
                    <xdr:rowOff>57150</xdr:rowOff>
                  </to>
                </anchor>
              </controlPr>
            </control>
          </mc:Choice>
        </mc:AlternateContent>
        <mc:AlternateContent xmlns:mc="http://schemas.openxmlformats.org/markup-compatibility/2006">
          <mc:Choice Requires="x14">
            <control shapeId="9251" r:id="rId17" name="Check Box 35">
              <controlPr defaultSize="0" autoFill="0" autoLine="0" autoPict="0">
                <anchor>
                  <from>
                    <xdr:col>10</xdr:col>
                    <xdr:colOff>19050</xdr:colOff>
                    <xdr:row>46</xdr:row>
                    <xdr:rowOff>133350</xdr:rowOff>
                  </from>
                  <to>
                    <xdr:col>10</xdr:col>
                    <xdr:colOff>323850</xdr:colOff>
                    <xdr:row>48</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73"/>
  <sheetViews>
    <sheetView showGridLines="0" zoomScale="90" zoomScaleNormal="90" zoomScaleSheetLayoutView="100" workbookViewId="0">
      <selection sqref="A1:B1"/>
    </sheetView>
  </sheetViews>
  <sheetFormatPr defaultColWidth="9.140625" defaultRowHeight="12.75"/>
  <cols>
    <col min="1" max="1" width="11.140625" style="58" customWidth="1"/>
    <col min="2" max="2" width="28" style="58" customWidth="1"/>
    <col min="3" max="4" width="8.7109375" style="58" customWidth="1"/>
    <col min="5" max="5" width="24.7109375" style="58" customWidth="1"/>
    <col min="6" max="6" width="27.28515625" style="58" customWidth="1"/>
    <col min="7" max="7" width="12.85546875" style="58" customWidth="1"/>
    <col min="8" max="16384" width="9.140625" style="58"/>
  </cols>
  <sheetData>
    <row r="1" spans="1:8">
      <c r="A1" s="353"/>
      <c r="B1" s="353"/>
      <c r="C1" s="354"/>
      <c r="D1" s="354"/>
      <c r="E1" s="354"/>
      <c r="F1" s="354"/>
    </row>
    <row r="2" spans="1:8" ht="15">
      <c r="A2" s="355" t="s">
        <v>194</v>
      </c>
      <c r="B2" s="356"/>
      <c r="C2" s="357" t="str">
        <f>IF(Detail!C3="","", Detail!C3)</f>
        <v/>
      </c>
      <c r="D2" s="358"/>
      <c r="E2" s="358"/>
      <c r="F2" s="359"/>
    </row>
    <row r="3" spans="1:8" ht="35.1" customHeight="1">
      <c r="A3" s="355" t="s">
        <v>68</v>
      </c>
      <c r="B3" s="356"/>
      <c r="C3" s="291" t="str">
        <f>IF(Detail!C4="","", Detail!C4)</f>
        <v/>
      </c>
      <c r="D3" s="292"/>
      <c r="E3" s="292"/>
      <c r="F3" s="293"/>
    </row>
    <row r="4" spans="1:8" ht="15" customHeight="1">
      <c r="A4" s="349" t="s">
        <v>69</v>
      </c>
      <c r="B4" s="350"/>
      <c r="C4" s="297" t="str">
        <f>IF(Detail!C5="","", Detail!C5)</f>
        <v/>
      </c>
      <c r="D4" s="298"/>
      <c r="E4" s="298"/>
      <c r="F4" s="299"/>
    </row>
    <row r="5" spans="1:8" ht="15" customHeight="1">
      <c r="A5" s="349" t="s">
        <v>70</v>
      </c>
      <c r="B5" s="350"/>
      <c r="C5" s="297" t="str">
        <f>IF(Detail!C6="","", Detail!C6)</f>
        <v/>
      </c>
      <c r="D5" s="298"/>
      <c r="E5" s="298"/>
      <c r="F5" s="299"/>
    </row>
    <row r="6" spans="1:8" ht="15" customHeight="1">
      <c r="A6" s="349" t="s">
        <v>71</v>
      </c>
      <c r="B6" s="350"/>
      <c r="C6" s="300" t="str">
        <f>IF(Detail!C7="","", Detail!C7)</f>
        <v/>
      </c>
      <c r="D6" s="301"/>
      <c r="E6" s="301"/>
      <c r="F6" s="302"/>
    </row>
    <row r="7" spans="1:8" ht="15" customHeight="1">
      <c r="A7" s="351" t="s">
        <v>72</v>
      </c>
      <c r="B7" s="352"/>
      <c r="C7" s="265" t="str">
        <f>IF(Detail!C8="","", Detail!C8)</f>
        <v/>
      </c>
      <c r="D7" s="266"/>
      <c r="E7" s="266"/>
      <c r="F7" s="267"/>
    </row>
    <row r="11" spans="1:8" ht="26.25" customHeight="1">
      <c r="A11" s="59" t="s">
        <v>29</v>
      </c>
      <c r="B11" s="59" t="s">
        <v>30</v>
      </c>
      <c r="C11" s="59" t="s">
        <v>31</v>
      </c>
      <c r="D11" s="59" t="s">
        <v>32</v>
      </c>
      <c r="E11" s="59" t="s">
        <v>33</v>
      </c>
      <c r="F11" s="59" t="s">
        <v>34</v>
      </c>
      <c r="H11" s="60"/>
    </row>
    <row r="12" spans="1:8">
      <c r="A12" s="61"/>
      <c r="B12" s="62"/>
      <c r="C12" s="63"/>
      <c r="D12" s="63"/>
      <c r="E12" s="213"/>
      <c r="F12" s="213"/>
    </row>
    <row r="13" spans="1:8">
      <c r="A13" s="61"/>
      <c r="B13" s="62"/>
      <c r="C13" s="63"/>
      <c r="D13" s="63"/>
      <c r="E13" s="213"/>
      <c r="F13" s="213"/>
    </row>
    <row r="14" spans="1:8">
      <c r="A14" s="61"/>
      <c r="B14" s="62"/>
      <c r="C14" s="63"/>
      <c r="D14" s="63"/>
      <c r="E14" s="213"/>
      <c r="F14" s="213"/>
    </row>
    <row r="15" spans="1:8">
      <c r="A15" s="61"/>
      <c r="B15" s="62"/>
      <c r="C15" s="63"/>
      <c r="D15" s="63"/>
      <c r="E15" s="213"/>
      <c r="F15" s="213"/>
    </row>
    <row r="16" spans="1:8">
      <c r="A16" s="61"/>
      <c r="B16" s="62"/>
      <c r="C16" s="63"/>
      <c r="D16" s="63"/>
      <c r="E16" s="213"/>
      <c r="F16" s="213"/>
    </row>
    <row r="17" spans="1:6">
      <c r="A17" s="61"/>
      <c r="B17" s="62"/>
      <c r="C17" s="63"/>
      <c r="D17" s="63"/>
      <c r="E17" s="213"/>
      <c r="F17" s="213"/>
    </row>
    <row r="18" spans="1:6">
      <c r="A18" s="61"/>
      <c r="B18" s="62"/>
      <c r="C18" s="63"/>
      <c r="D18" s="63"/>
      <c r="E18" s="213"/>
      <c r="F18" s="213"/>
    </row>
    <row r="19" spans="1:6">
      <c r="A19" s="61"/>
      <c r="B19" s="62"/>
      <c r="C19" s="63"/>
      <c r="D19" s="63"/>
      <c r="E19" s="213"/>
      <c r="F19" s="213"/>
    </row>
    <row r="20" spans="1:6">
      <c r="A20" s="61"/>
      <c r="B20" s="62"/>
      <c r="C20" s="63"/>
      <c r="D20" s="63"/>
      <c r="E20" s="213"/>
      <c r="F20" s="213"/>
    </row>
    <row r="21" spans="1:6">
      <c r="A21" s="61"/>
      <c r="B21" s="62"/>
      <c r="C21" s="63"/>
      <c r="D21" s="63"/>
      <c r="E21" s="213"/>
      <c r="F21" s="213"/>
    </row>
    <row r="22" spans="1:6">
      <c r="A22" s="61"/>
      <c r="B22" s="62"/>
      <c r="C22" s="63"/>
      <c r="D22" s="63"/>
      <c r="E22" s="213"/>
      <c r="F22" s="213"/>
    </row>
    <row r="23" spans="1:6">
      <c r="A23" s="61"/>
      <c r="B23" s="62"/>
      <c r="C23" s="63"/>
      <c r="D23" s="63"/>
      <c r="E23" s="213"/>
      <c r="F23" s="213"/>
    </row>
    <row r="24" spans="1:6">
      <c r="A24" s="61"/>
      <c r="B24" s="62"/>
      <c r="C24" s="63"/>
      <c r="D24" s="63"/>
      <c r="E24" s="213"/>
      <c r="F24" s="213"/>
    </row>
    <row r="25" spans="1:6">
      <c r="A25" s="61"/>
      <c r="B25" s="62"/>
      <c r="C25" s="63"/>
      <c r="D25" s="63"/>
      <c r="E25" s="213"/>
      <c r="F25" s="213"/>
    </row>
    <row r="26" spans="1:6">
      <c r="A26" s="61"/>
      <c r="B26" s="62"/>
      <c r="C26" s="63"/>
      <c r="D26" s="63"/>
      <c r="E26" s="213"/>
      <c r="F26" s="213"/>
    </row>
    <row r="27" spans="1:6">
      <c r="A27" s="61"/>
      <c r="B27" s="62"/>
      <c r="C27" s="63"/>
      <c r="D27" s="63"/>
      <c r="E27" s="213"/>
      <c r="F27" s="213"/>
    </row>
    <row r="28" spans="1:6">
      <c r="A28" s="61"/>
      <c r="B28" s="62"/>
      <c r="C28" s="63"/>
      <c r="D28" s="63"/>
      <c r="E28" s="213"/>
      <c r="F28" s="213"/>
    </row>
    <row r="29" spans="1:6">
      <c r="A29" s="61"/>
      <c r="B29" s="62"/>
      <c r="C29" s="63"/>
      <c r="D29" s="63"/>
      <c r="E29" s="213"/>
      <c r="F29" s="213"/>
    </row>
    <row r="30" spans="1:6">
      <c r="A30" s="61"/>
      <c r="B30" s="62"/>
      <c r="C30" s="63"/>
      <c r="D30" s="63"/>
      <c r="E30" s="213"/>
      <c r="F30" s="213"/>
    </row>
    <row r="31" spans="1:6">
      <c r="A31" s="61"/>
      <c r="B31" s="62"/>
      <c r="C31" s="63"/>
      <c r="D31" s="63"/>
      <c r="E31" s="213"/>
      <c r="F31" s="213"/>
    </row>
    <row r="32" spans="1:6">
      <c r="A32" s="61"/>
      <c r="B32" s="62"/>
      <c r="C32" s="63"/>
      <c r="D32" s="63"/>
      <c r="E32" s="213"/>
      <c r="F32" s="213"/>
    </row>
    <row r="33" spans="1:6">
      <c r="A33" s="61"/>
      <c r="B33" s="62"/>
      <c r="C33" s="63"/>
      <c r="D33" s="63"/>
      <c r="E33" s="213"/>
      <c r="F33" s="213"/>
    </row>
    <row r="34" spans="1:6">
      <c r="A34" s="61"/>
      <c r="B34" s="62"/>
      <c r="C34" s="63"/>
      <c r="D34" s="63"/>
      <c r="E34" s="213"/>
      <c r="F34" s="213"/>
    </row>
    <row r="35" spans="1:6">
      <c r="A35" s="61"/>
      <c r="B35" s="62"/>
      <c r="C35" s="63"/>
      <c r="D35" s="63"/>
      <c r="E35" s="213"/>
      <c r="F35" s="213"/>
    </row>
    <row r="36" spans="1:6">
      <c r="A36" s="61"/>
      <c r="B36" s="62"/>
      <c r="C36" s="63"/>
      <c r="D36" s="63"/>
      <c r="E36" s="213"/>
      <c r="F36" s="213"/>
    </row>
    <row r="37" spans="1:6">
      <c r="A37" s="61"/>
      <c r="B37" s="62"/>
      <c r="C37" s="63"/>
      <c r="D37" s="63"/>
      <c r="E37" s="213"/>
      <c r="F37" s="213"/>
    </row>
    <row r="38" spans="1:6">
      <c r="A38" s="61"/>
      <c r="B38" s="62"/>
      <c r="C38" s="63"/>
      <c r="D38" s="63"/>
      <c r="E38" s="213"/>
      <c r="F38" s="213"/>
    </row>
    <row r="39" spans="1:6">
      <c r="A39" s="61"/>
      <c r="B39" s="62"/>
      <c r="C39" s="63"/>
      <c r="D39" s="63"/>
      <c r="E39" s="213"/>
      <c r="F39" s="213"/>
    </row>
    <row r="40" spans="1:6">
      <c r="A40" s="61"/>
      <c r="B40" s="62"/>
      <c r="C40" s="63"/>
      <c r="D40" s="63"/>
      <c r="E40" s="213"/>
      <c r="F40" s="213"/>
    </row>
    <row r="41" spans="1:6">
      <c r="A41" s="61"/>
      <c r="B41" s="62"/>
      <c r="C41" s="63"/>
      <c r="D41" s="63"/>
      <c r="E41" s="213"/>
      <c r="F41" s="213"/>
    </row>
    <row r="42" spans="1:6">
      <c r="A42" s="61"/>
      <c r="B42" s="62"/>
      <c r="C42" s="63"/>
      <c r="D42" s="63"/>
      <c r="E42" s="213"/>
      <c r="F42" s="213"/>
    </row>
    <row r="43" spans="1:6">
      <c r="A43" s="61"/>
      <c r="B43" s="62"/>
      <c r="C43" s="63"/>
      <c r="D43" s="63"/>
      <c r="E43" s="213"/>
      <c r="F43" s="213"/>
    </row>
    <row r="44" spans="1:6">
      <c r="A44" s="61"/>
      <c r="B44" s="62"/>
      <c r="C44" s="63"/>
      <c r="D44" s="63"/>
      <c r="E44" s="213"/>
      <c r="F44" s="213"/>
    </row>
    <row r="45" spans="1:6">
      <c r="A45" s="61"/>
      <c r="B45" s="62"/>
      <c r="C45" s="63"/>
      <c r="D45" s="63"/>
      <c r="E45" s="213"/>
      <c r="F45" s="213"/>
    </row>
    <row r="46" spans="1:6">
      <c r="A46" s="61"/>
      <c r="B46" s="62"/>
      <c r="C46" s="63"/>
      <c r="D46" s="63"/>
      <c r="E46" s="213"/>
      <c r="F46" s="213"/>
    </row>
    <row r="47" spans="1:6">
      <c r="A47" s="61"/>
      <c r="B47" s="62"/>
      <c r="C47" s="63"/>
      <c r="D47" s="63"/>
      <c r="E47" s="213"/>
      <c r="F47" s="213"/>
    </row>
    <row r="48" spans="1:6">
      <c r="A48" s="61"/>
      <c r="B48" s="62"/>
      <c r="C48" s="63"/>
      <c r="D48" s="63"/>
      <c r="E48" s="213"/>
      <c r="F48" s="213"/>
    </row>
    <row r="49" spans="1:6">
      <c r="A49" s="61"/>
      <c r="B49" s="62"/>
      <c r="C49" s="63"/>
      <c r="D49" s="63"/>
      <c r="E49" s="213"/>
      <c r="F49" s="213"/>
    </row>
    <row r="50" spans="1:6">
      <c r="A50" s="61"/>
      <c r="B50" s="62"/>
      <c r="C50" s="63"/>
      <c r="D50" s="63"/>
      <c r="E50" s="213"/>
      <c r="F50" s="213"/>
    </row>
    <row r="51" spans="1:6">
      <c r="A51" s="61"/>
      <c r="B51" s="62"/>
      <c r="C51" s="63"/>
      <c r="D51" s="63"/>
      <c r="E51" s="213"/>
      <c r="F51" s="213"/>
    </row>
    <row r="52" spans="1:6">
      <c r="A52" s="61"/>
      <c r="B52" s="62"/>
      <c r="C52" s="63"/>
      <c r="D52" s="63"/>
      <c r="E52" s="213"/>
      <c r="F52" s="213"/>
    </row>
    <row r="53" spans="1:6">
      <c r="A53" s="61"/>
      <c r="B53" s="62"/>
      <c r="C53" s="63"/>
      <c r="D53" s="63"/>
      <c r="E53" s="213"/>
      <c r="F53" s="213"/>
    </row>
    <row r="54" spans="1:6">
      <c r="A54" s="61"/>
      <c r="B54" s="62"/>
      <c r="C54" s="63"/>
      <c r="D54" s="63"/>
      <c r="E54" s="213"/>
      <c r="F54" s="213"/>
    </row>
    <row r="55" spans="1:6">
      <c r="A55" s="61"/>
      <c r="B55" s="62"/>
      <c r="C55" s="63"/>
      <c r="D55" s="63"/>
      <c r="E55" s="213"/>
      <c r="F55" s="213"/>
    </row>
    <row r="56" spans="1:6">
      <c r="A56" s="61"/>
      <c r="B56" s="62"/>
      <c r="C56" s="63"/>
      <c r="D56" s="63"/>
      <c r="E56" s="213"/>
      <c r="F56" s="213"/>
    </row>
    <row r="57" spans="1:6">
      <c r="A57" s="61"/>
      <c r="B57" s="62"/>
      <c r="C57" s="63"/>
      <c r="D57" s="63"/>
      <c r="E57" s="213"/>
      <c r="F57" s="213"/>
    </row>
    <row r="58" spans="1:6">
      <c r="A58" s="61"/>
      <c r="B58" s="62"/>
      <c r="C58" s="63"/>
      <c r="D58" s="63"/>
      <c r="E58" s="213"/>
      <c r="F58" s="213"/>
    </row>
    <row r="59" spans="1:6">
      <c r="A59" s="61"/>
      <c r="B59" s="62"/>
      <c r="C59" s="63"/>
      <c r="D59" s="63"/>
      <c r="E59" s="213"/>
      <c r="F59" s="213"/>
    </row>
    <row r="60" spans="1:6">
      <c r="A60" s="61"/>
      <c r="B60" s="62"/>
      <c r="C60" s="63"/>
      <c r="D60" s="63"/>
      <c r="E60" s="213"/>
      <c r="F60" s="213"/>
    </row>
    <row r="61" spans="1:6">
      <c r="A61" s="61"/>
      <c r="B61" s="62"/>
      <c r="C61" s="63"/>
      <c r="D61" s="63"/>
      <c r="E61" s="213"/>
      <c r="F61" s="213"/>
    </row>
    <row r="62" spans="1:6">
      <c r="A62" s="61"/>
      <c r="B62" s="62"/>
      <c r="C62" s="63"/>
      <c r="D62" s="63"/>
      <c r="E62" s="213"/>
      <c r="F62" s="213"/>
    </row>
    <row r="63" spans="1:6">
      <c r="A63" s="61"/>
      <c r="B63" s="62"/>
      <c r="C63" s="63"/>
      <c r="D63" s="63"/>
      <c r="E63" s="213"/>
      <c r="F63" s="213"/>
    </row>
    <row r="67" spans="2:2" hidden="1"/>
    <row r="68" spans="2:2" hidden="1">
      <c r="B68" s="58" t="s">
        <v>58</v>
      </c>
    </row>
    <row r="69" spans="2:2" hidden="1">
      <c r="B69" s="58" t="s">
        <v>35</v>
      </c>
    </row>
    <row r="70" spans="2:2" hidden="1">
      <c r="B70" s="58" t="s">
        <v>36</v>
      </c>
    </row>
    <row r="71" spans="2:2" hidden="1">
      <c r="B71" s="58" t="s">
        <v>144</v>
      </c>
    </row>
    <row r="72" spans="2:2" hidden="1">
      <c r="B72" s="58" t="s">
        <v>90</v>
      </c>
    </row>
    <row r="73" spans="2:2" hidden="1"/>
  </sheetData>
  <sheetProtection algorithmName="SHA-512" hashValue="kwPOk4RBIpFs6bVn++dg3FOuWGFZUNdWG7gBktI7BSEUlXtVs/VDWVYD7HMF74x2CZ5ozAz5MZZ8ovtlCYGnaw==" saltValue="sjYu0/HGUMt2CofiK1PzRw==" spinCount="100000" sheet="1" objects="1" scenarios="1"/>
  <mergeCells count="14">
    <mergeCell ref="A1:B1"/>
    <mergeCell ref="C1:F1"/>
    <mergeCell ref="A3:B3"/>
    <mergeCell ref="C3:F3"/>
    <mergeCell ref="A4:B4"/>
    <mergeCell ref="C4:F4"/>
    <mergeCell ref="A2:B2"/>
    <mergeCell ref="C2:F2"/>
    <mergeCell ref="A5:B5"/>
    <mergeCell ref="C5:F5"/>
    <mergeCell ref="A6:B6"/>
    <mergeCell ref="C6:F6"/>
    <mergeCell ref="A7:B7"/>
    <mergeCell ref="C7:F7"/>
  </mergeCells>
  <dataValidations disablePrompts="1" count="3">
    <dataValidation allowBlank="1" showInputMessage="1" showErrorMessage="1" error="Invalid row.  Ensure number entered is between 1 and 427." sqref="C64:D84" xr:uid="{00000000-0002-0000-0500-000000000000}"/>
    <dataValidation type="whole" allowBlank="1" showInputMessage="1" showErrorMessage="1" error="Enter a 3-digit agency control number." sqref="C2:E2" xr:uid="{00000000-0002-0000-0500-000001000000}">
      <formula1>100</formula1>
      <formula2>999</formula2>
    </dataValidation>
    <dataValidation type="list" allowBlank="1" showInputMessage="1" showErrorMessage="1" error="Use the drop-down list to enter a tab name." sqref="B12:B63" xr:uid="{00000000-0002-0000-0500-000002000000}">
      <formula1>$B$68:$B$72</formula1>
    </dataValidation>
  </dataValidations>
  <pageMargins left="0.75" right="0.5" top="1.25" bottom="1" header="0.44" footer="0.5"/>
  <pageSetup scale="74" orientation="portrait" cellComments="asDisplayed" r:id="rId1"/>
  <headerFooter alignWithMargins="0">
    <oddHeader>&amp;C&amp;"Times New Roman,Bold"Attachment HE-11
Schedule of Cash, Cash Equivalents, and Investments as of June 30
&amp;A</oddHeader>
    <oddFooter>&amp;L&amp;"Times New Roman,Regular"&amp;Z&amp;F&amp;A&amp;R&amp;"Times New Roman,Regular"Page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FF"/>
  </sheetPr>
  <dimension ref="A1:O30"/>
  <sheetViews>
    <sheetView workbookViewId="0">
      <selection activeCell="O2" sqref="O2"/>
    </sheetView>
  </sheetViews>
  <sheetFormatPr defaultColWidth="9.140625" defaultRowHeight="12.75"/>
  <cols>
    <col min="1" max="1" width="18.28515625" customWidth="1"/>
    <col min="2" max="2" width="43.140625" customWidth="1"/>
    <col min="3" max="3" width="22.42578125" style="138" customWidth="1"/>
    <col min="12" max="12" width="15.140625" customWidth="1"/>
    <col min="14" max="14" width="20.7109375" customWidth="1"/>
  </cols>
  <sheetData>
    <row r="1" spans="1:15">
      <c r="A1" s="131" t="s">
        <v>195</v>
      </c>
      <c r="B1" s="132" t="s">
        <v>196</v>
      </c>
      <c r="C1" s="133" t="s">
        <v>197</v>
      </c>
    </row>
    <row r="2" spans="1:15" ht="23.25">
      <c r="A2" s="131" t="s">
        <v>198</v>
      </c>
      <c r="B2" s="134" t="s">
        <v>199</v>
      </c>
      <c r="C2" s="135">
        <v>204268241</v>
      </c>
      <c r="E2" s="229" t="s">
        <v>383</v>
      </c>
      <c r="F2" s="229"/>
      <c r="G2" s="229"/>
      <c r="H2" s="229"/>
      <c r="I2" s="229"/>
      <c r="J2" s="229"/>
      <c r="K2" s="229"/>
      <c r="L2" s="229"/>
      <c r="N2" t="s">
        <v>198</v>
      </c>
      <c r="O2">
        <f>MATCH(A2,N2,1)</f>
        <v>1</v>
      </c>
    </row>
    <row r="3" spans="1:15" ht="15">
      <c r="A3" s="131" t="s">
        <v>200</v>
      </c>
      <c r="B3" s="134" t="s">
        <v>201</v>
      </c>
      <c r="C3" s="135" t="s">
        <v>202</v>
      </c>
      <c r="E3" s="229" t="s">
        <v>384</v>
      </c>
      <c r="F3" s="229"/>
      <c r="G3" s="229"/>
      <c r="H3" s="229"/>
      <c r="I3" s="229"/>
      <c r="J3" s="229"/>
      <c r="K3" s="229"/>
      <c r="L3" s="229"/>
      <c r="N3" t="s">
        <v>200</v>
      </c>
      <c r="O3">
        <f t="shared" ref="O3:O27" si="0">MATCH(A3,N3,1)</f>
        <v>1</v>
      </c>
    </row>
    <row r="4" spans="1:15" ht="22.5">
      <c r="A4" s="131" t="s">
        <v>203</v>
      </c>
      <c r="B4" s="134" t="s">
        <v>204</v>
      </c>
      <c r="C4" s="135" t="s">
        <v>202</v>
      </c>
      <c r="N4" t="s">
        <v>203</v>
      </c>
      <c r="O4">
        <f t="shared" si="0"/>
        <v>1</v>
      </c>
    </row>
    <row r="5" spans="1:15" ht="22.5" customHeight="1">
      <c r="A5" s="131" t="s">
        <v>205</v>
      </c>
      <c r="B5" s="134" t="s">
        <v>206</v>
      </c>
      <c r="C5" s="135" t="s">
        <v>207</v>
      </c>
      <c r="N5" t="s">
        <v>205</v>
      </c>
      <c r="O5">
        <f t="shared" si="0"/>
        <v>1</v>
      </c>
    </row>
    <row r="6" spans="1:15" ht="33.75" customHeight="1">
      <c r="A6" s="131" t="s">
        <v>208</v>
      </c>
      <c r="B6" s="134" t="s">
        <v>374</v>
      </c>
      <c r="C6" s="135">
        <v>208229</v>
      </c>
      <c r="F6" s="360" t="s">
        <v>361</v>
      </c>
      <c r="G6" s="360"/>
      <c r="H6" s="360"/>
      <c r="I6" s="360"/>
      <c r="J6" s="360"/>
      <c r="K6" s="360"/>
      <c r="L6" s="360"/>
      <c r="N6" t="s">
        <v>208</v>
      </c>
      <c r="O6">
        <f t="shared" si="0"/>
        <v>1</v>
      </c>
    </row>
    <row r="7" spans="1:15" ht="12.75" customHeight="1">
      <c r="A7" s="131" t="s">
        <v>209</v>
      </c>
      <c r="B7" s="134" t="s">
        <v>210</v>
      </c>
      <c r="C7" s="136">
        <v>211</v>
      </c>
      <c r="F7" s="360"/>
      <c r="G7" s="360"/>
      <c r="H7" s="360"/>
      <c r="I7" s="360"/>
      <c r="J7" s="360"/>
      <c r="K7" s="360"/>
      <c r="L7" s="360"/>
      <c r="N7" t="s">
        <v>209</v>
      </c>
      <c r="O7">
        <f t="shared" si="0"/>
        <v>1</v>
      </c>
    </row>
    <row r="8" spans="1:15" ht="39" customHeight="1">
      <c r="A8" s="131" t="s">
        <v>211</v>
      </c>
      <c r="B8" s="134" t="s">
        <v>375</v>
      </c>
      <c r="C8" s="135">
        <v>212234</v>
      </c>
      <c r="F8" s="360"/>
      <c r="G8" s="360"/>
      <c r="H8" s="360"/>
      <c r="I8" s="360"/>
      <c r="J8" s="360"/>
      <c r="K8" s="360"/>
      <c r="L8" s="360"/>
      <c r="N8" t="s">
        <v>211</v>
      </c>
      <c r="O8">
        <f t="shared" si="0"/>
        <v>1</v>
      </c>
    </row>
    <row r="9" spans="1:15" ht="15" customHeight="1">
      <c r="A9" s="131" t="s">
        <v>212</v>
      </c>
      <c r="B9" s="134" t="s">
        <v>213</v>
      </c>
      <c r="C9" s="136">
        <v>213</v>
      </c>
      <c r="F9" s="360"/>
      <c r="G9" s="360"/>
      <c r="H9" s="360"/>
      <c r="I9" s="360"/>
      <c r="J9" s="360"/>
      <c r="K9" s="360"/>
      <c r="L9" s="360"/>
      <c r="N9" t="s">
        <v>212</v>
      </c>
      <c r="O9">
        <f t="shared" si="0"/>
        <v>1</v>
      </c>
    </row>
    <row r="10" spans="1:15" ht="26.25" customHeight="1">
      <c r="A10" s="131" t="s">
        <v>214</v>
      </c>
      <c r="B10" s="134" t="s">
        <v>215</v>
      </c>
      <c r="C10" s="136">
        <v>214</v>
      </c>
      <c r="E10" t="s">
        <v>362</v>
      </c>
      <c r="N10" t="s">
        <v>214</v>
      </c>
      <c r="O10">
        <f t="shared" si="0"/>
        <v>1</v>
      </c>
    </row>
    <row r="11" spans="1:15" ht="12.75" customHeight="1">
      <c r="A11" s="131" t="s">
        <v>216</v>
      </c>
      <c r="B11" s="134" t="s">
        <v>217</v>
      </c>
      <c r="C11" s="136">
        <v>215</v>
      </c>
      <c r="E11" t="s">
        <v>363</v>
      </c>
      <c r="N11" t="s">
        <v>216</v>
      </c>
      <c r="O11">
        <f t="shared" si="0"/>
        <v>1</v>
      </c>
    </row>
    <row r="12" spans="1:15" ht="15" customHeight="1">
      <c r="A12" s="131" t="s">
        <v>218</v>
      </c>
      <c r="B12" s="134" t="s">
        <v>219</v>
      </c>
      <c r="C12" s="136">
        <v>216</v>
      </c>
      <c r="E12" t="s">
        <v>376</v>
      </c>
      <c r="N12" t="s">
        <v>218</v>
      </c>
      <c r="O12">
        <f t="shared" si="0"/>
        <v>1</v>
      </c>
    </row>
    <row r="13" spans="1:15" ht="15" customHeight="1">
      <c r="A13" s="131" t="s">
        <v>220</v>
      </c>
      <c r="B13" s="134" t="s">
        <v>221</v>
      </c>
      <c r="C13" s="136">
        <v>217</v>
      </c>
      <c r="E13" t="s">
        <v>364</v>
      </c>
      <c r="N13" t="s">
        <v>220</v>
      </c>
      <c r="O13">
        <f t="shared" si="0"/>
        <v>1</v>
      </c>
    </row>
    <row r="14" spans="1:15">
      <c r="A14" s="131" t="s">
        <v>222</v>
      </c>
      <c r="B14" s="134" t="s">
        <v>223</v>
      </c>
      <c r="C14" s="136">
        <v>221</v>
      </c>
      <c r="E14" t="s">
        <v>365</v>
      </c>
      <c r="N14" t="s">
        <v>222</v>
      </c>
      <c r="O14">
        <f t="shared" si="0"/>
        <v>1</v>
      </c>
    </row>
    <row r="15" spans="1:15" ht="22.5">
      <c r="A15" s="131" t="s">
        <v>224</v>
      </c>
      <c r="B15" s="134" t="s">
        <v>225</v>
      </c>
      <c r="C15" s="136">
        <v>236</v>
      </c>
      <c r="E15" t="s">
        <v>366</v>
      </c>
      <c r="N15" t="s">
        <v>224</v>
      </c>
      <c r="O15">
        <f t="shared" si="0"/>
        <v>1</v>
      </c>
    </row>
    <row r="16" spans="1:15">
      <c r="A16" s="131" t="s">
        <v>226</v>
      </c>
      <c r="B16" s="134" t="s">
        <v>227</v>
      </c>
      <c r="C16" s="136">
        <v>236</v>
      </c>
      <c r="E16" t="s">
        <v>367</v>
      </c>
      <c r="N16" t="s">
        <v>226</v>
      </c>
      <c r="O16">
        <f t="shared" si="0"/>
        <v>1</v>
      </c>
    </row>
    <row r="17" spans="1:15" ht="22.5">
      <c r="A17" s="131" t="s">
        <v>228</v>
      </c>
      <c r="B17" s="134" t="s">
        <v>229</v>
      </c>
      <c r="C17" s="136" t="s">
        <v>130</v>
      </c>
      <c r="E17" t="s">
        <v>377</v>
      </c>
      <c r="N17" t="s">
        <v>228</v>
      </c>
      <c r="O17">
        <f t="shared" si="0"/>
        <v>1</v>
      </c>
    </row>
    <row r="18" spans="1:15">
      <c r="A18" s="131" t="s">
        <v>230</v>
      </c>
      <c r="B18" s="134" t="s">
        <v>231</v>
      </c>
      <c r="C18" s="136" t="s">
        <v>130</v>
      </c>
      <c r="E18" t="s">
        <v>378</v>
      </c>
      <c r="N18" t="s">
        <v>230</v>
      </c>
      <c r="O18">
        <f t="shared" si="0"/>
        <v>1</v>
      </c>
    </row>
    <row r="19" spans="1:15">
      <c r="A19" s="131" t="s">
        <v>232</v>
      </c>
      <c r="B19" s="134" t="s">
        <v>233</v>
      </c>
      <c r="C19" s="136">
        <v>242</v>
      </c>
      <c r="N19" t="s">
        <v>232</v>
      </c>
      <c r="O19">
        <f t="shared" si="0"/>
        <v>1</v>
      </c>
    </row>
    <row r="20" spans="1:15">
      <c r="A20" s="131" t="s">
        <v>234</v>
      </c>
      <c r="B20" s="134" t="s">
        <v>235</v>
      </c>
      <c r="C20" s="136">
        <v>247</v>
      </c>
      <c r="N20" t="s">
        <v>234</v>
      </c>
      <c r="O20">
        <f t="shared" si="0"/>
        <v>1</v>
      </c>
    </row>
    <row r="21" spans="1:15" ht="33.75">
      <c r="A21" s="131" t="s">
        <v>236</v>
      </c>
      <c r="B21" s="134" t="s">
        <v>252</v>
      </c>
      <c r="C21" s="137" t="s">
        <v>253</v>
      </c>
      <c r="N21" t="s">
        <v>236</v>
      </c>
      <c r="O21">
        <f t="shared" si="0"/>
        <v>1</v>
      </c>
    </row>
    <row r="22" spans="1:15">
      <c r="A22" s="131" t="s">
        <v>237</v>
      </c>
      <c r="B22" s="134" t="s">
        <v>238</v>
      </c>
      <c r="C22" s="136" t="s">
        <v>130</v>
      </c>
      <c r="N22" t="s">
        <v>237</v>
      </c>
      <c r="O22">
        <f t="shared" si="0"/>
        <v>1</v>
      </c>
    </row>
    <row r="23" spans="1:15">
      <c r="A23" s="131" t="s">
        <v>239</v>
      </c>
      <c r="B23" s="134" t="s">
        <v>240</v>
      </c>
      <c r="C23" s="136" t="s">
        <v>147</v>
      </c>
      <c r="N23" t="s">
        <v>239</v>
      </c>
      <c r="O23">
        <f t="shared" si="0"/>
        <v>1</v>
      </c>
    </row>
    <row r="24" spans="1:15">
      <c r="A24" s="131" t="s">
        <v>241</v>
      </c>
      <c r="B24" s="134" t="s">
        <v>242</v>
      </c>
      <c r="C24" s="136" t="s">
        <v>147</v>
      </c>
      <c r="N24" t="s">
        <v>241</v>
      </c>
      <c r="O24">
        <f t="shared" si="0"/>
        <v>1</v>
      </c>
    </row>
    <row r="25" spans="1:15">
      <c r="A25" s="131" t="s">
        <v>243</v>
      </c>
      <c r="B25" s="134" t="s">
        <v>244</v>
      </c>
      <c r="C25" s="136">
        <v>937</v>
      </c>
      <c r="N25" t="s">
        <v>243</v>
      </c>
      <c r="O25">
        <f t="shared" si="0"/>
        <v>1</v>
      </c>
    </row>
    <row r="26" spans="1:15">
      <c r="A26" s="131" t="s">
        <v>245</v>
      </c>
      <c r="B26" s="134" t="s">
        <v>246</v>
      </c>
      <c r="C26" s="136">
        <v>938</v>
      </c>
      <c r="N26" t="s">
        <v>245</v>
      </c>
      <c r="O26">
        <f t="shared" si="0"/>
        <v>1</v>
      </c>
    </row>
    <row r="27" spans="1:15">
      <c r="A27" s="131" t="s">
        <v>247</v>
      </c>
      <c r="B27" s="134" t="s">
        <v>248</v>
      </c>
      <c r="C27" s="136" t="s">
        <v>148</v>
      </c>
      <c r="N27" t="s">
        <v>247</v>
      </c>
      <c r="O27">
        <f t="shared" si="0"/>
        <v>1</v>
      </c>
    </row>
    <row r="29" spans="1:15">
      <c r="A29" s="139"/>
      <c r="B29" s="139"/>
      <c r="C29" s="139"/>
    </row>
    <row r="30" spans="1:15">
      <c r="A30" s="139"/>
      <c r="B30" s="139"/>
      <c r="C30" s="139"/>
    </row>
  </sheetData>
  <sheetProtection algorithmName="SHA-512" hashValue="IP4Yibd/vU+uurVkRDTgY+XFrJC/vSFgGuCVLSmyYihDLA0hiDP7zdpSD3i7DjNanNqcn3vCvAvHu0fO5+sADQ==" saltValue="qVO3PdZejjP6Ye1hPH94mA==" spinCount="100000" sheet="1" objects="1" scenarios="1"/>
  <mergeCells count="4">
    <mergeCell ref="F9:L9"/>
    <mergeCell ref="F7:L7"/>
    <mergeCell ref="F8:L8"/>
    <mergeCell ref="F6:L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Detail</vt:lpstr>
      <vt:lpstr>Cash Equiv. &amp; Inv. Not w Tr</vt:lpstr>
      <vt:lpstr>Foreign Currency Inv</vt:lpstr>
      <vt:lpstr>Recordation</vt:lpstr>
      <vt:lpstr>Certification</vt:lpstr>
      <vt:lpstr>Revision Control Log</vt:lpstr>
      <vt:lpstr>Lookup - HEI #-acronym</vt:lpstr>
      <vt:lpstr>'Cash Equiv. &amp; Inv. Not w Tr'!Print_Area</vt:lpstr>
      <vt:lpstr>Certification!Print_Area</vt:lpstr>
      <vt:lpstr>Detail!Print_Area</vt:lpstr>
      <vt:lpstr>'Foreign Currency Inv'!Print_Area</vt:lpstr>
      <vt:lpstr>Recordation!Print_Area</vt:lpstr>
      <vt:lpstr>'Revision Control Log'!Print_Area</vt:lpstr>
      <vt:lpstr>'Cash Equiv. &amp; Inv. Not w Tr'!Print_Titles</vt:lpstr>
    </vt:vector>
  </TitlesOfParts>
  <Company>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Wai C. Levy</dc:creator>
  <cp:lastModifiedBy>Tuck, Christy (DOA)</cp:lastModifiedBy>
  <cp:lastPrinted>2024-03-01T20:30:31Z</cp:lastPrinted>
  <dcterms:created xsi:type="dcterms:W3CDTF">2005-02-02T15:14:12Z</dcterms:created>
  <dcterms:modified xsi:type="dcterms:W3CDTF">2024-04-17T15:39:57Z</dcterms:modified>
</cp:coreProperties>
</file>