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3894A8AC-801C-4457-A635-D3324EC28CCD}" xr6:coauthVersionLast="47" xr6:coauthVersionMax="47" xr10:uidLastSave="{00000000-0000-0000-0000-000000000000}"/>
  <workbookProtection workbookAlgorithmName="SHA-512" workbookHashValue="MEzW1tU0MHtXfvwxeqo9Slc9c1h4Vg+dneLzMsmWiAcGhh0nHWWZjhyP1HZZYMw69vqRVGO/PZPOAD9kTMgREw==" workbookSaltValue="S79jWTvb4SY5xYcBTgC/ww==" workbookSpinCount="100000" lockStructure="1"/>
  <bookViews>
    <workbookView xWindow="28680" yWindow="-120" windowWidth="29040" windowHeight="16440" tabRatio="689" xr2:uid="{00000000-000D-0000-FFFF-FFFF00000000}"/>
  </bookViews>
  <sheets>
    <sheet name="Part 1-Internal" sheetId="1" r:id="rId1"/>
    <sheet name="Part 2-External" sheetId="7" r:id="rId2"/>
    <sheet name="Part 3-Conversion" sheetId="3" r:id="rId3"/>
    <sheet name="Part 4-Control Sheet" sheetId="4" r:id="rId4"/>
    <sheet name="Certification" sheetId="5" r:id="rId5"/>
    <sheet name="Revision Control Log" sheetId="6" r:id="rId6"/>
    <sheet name="ALL AGENCY TABLE" sheetId="8" state="hidden" r:id="rId7"/>
  </sheets>
  <externalReferences>
    <externalReference r:id="rId8"/>
  </externalReferences>
  <definedNames>
    <definedName name="_xlnm._FilterDatabase" localSheetId="6" hidden="1">'ALL AGENCY TABLE'!$A$1:$BR$1</definedName>
    <definedName name="_xlnm._FilterDatabase" localSheetId="5" hidden="1">'Revision Control Log'!$A$10:$F$11</definedName>
    <definedName name="art_bs">#REF!</definedName>
    <definedName name="art_cf">#REF!</definedName>
    <definedName name="art_is">#REF!</definedName>
    <definedName name="Balance_Sheet">#REF!</definedName>
    <definedName name="BS_Title">#REF!</definedName>
    <definedName name="Cash_Flows">#REF!</definedName>
    <definedName name="Income_Statement">#REF!</definedName>
    <definedName name="IS">#REF!</definedName>
    <definedName name="IS_Title">#REF!</definedName>
    <definedName name="Leg_BS">#REF!</definedName>
    <definedName name="LEG_CF">#REF!</definedName>
    <definedName name="Leg_IS">#REF!</definedName>
    <definedName name="LOC_BS">'[1]Local Choice'!#REF!</definedName>
    <definedName name="_xlnm.Print_Area" localSheetId="6">'ALL AGENCY TABLE'!$A$1:$E$155</definedName>
    <definedName name="_xlnm.Print_Area" localSheetId="4">Certification!$A$1:$P$52</definedName>
    <definedName name="_xlnm.Print_Area" localSheetId="3">'Part 4-Control Sheet'!$A$1:$N$17</definedName>
    <definedName name="_xlnm.Print_Titles" localSheetId="0">'Part 1-Internal'!$14:$15</definedName>
    <definedName name="_xlnm.Print_Titles" localSheetId="1">'Part 2-External'!$19:$19</definedName>
    <definedName name="_xlnm.Print_Titles" localSheetId="5">'Revision Control Log'!$1:$10</definedName>
    <definedName name="Science_Bs">#REF!</definedName>
    <definedName name="Science_cf">#REF!</definedName>
    <definedName name="Science_IS">#REF!</definedName>
    <definedName name="wrn.Footnote._.8." localSheetId="4" hidden="1">{#N/A,#N/A,FALSE,"Fixed Assets";#N/A,#N/A,FALSE,"PPE Wksheet"}</definedName>
    <definedName name="wrn.Footnote._.8." hidden="1">{#N/A,#N/A,FALSE,"Fixed Assets";#N/A,#N/A,FALSE,"PPE Wksheet"}</definedName>
    <definedName name="Z_137A48F9_9F68_46D6_9D11_46891A0B1D99_.wvu.FilterData" localSheetId="6" hidden="1">'ALL AGENCY TABLE'!$A$1:$E$155</definedName>
    <definedName name="Z_137A48F9_9F68_46D6_9D11_46891A0B1D99_.wvu.PrintArea" localSheetId="6" hidden="1">'ALL AGENCY TABLE'!$A$1:$E$155</definedName>
    <definedName name="Z_517C8010_0929_4A4E_925A_9E53B22426D5_.wvu.FilterData" localSheetId="6" hidden="1">'ALL AGENCY TABLE'!$A$1:$E$155</definedName>
    <definedName name="Z_517C8010_0929_4A4E_925A_9E53B22426D5_.wvu.PrintArea" localSheetId="6" hidden="1">'ALL AGENCY TABLE'!$A$1:$E$155</definedName>
    <definedName name="Z_6FB5539D_B219_487E_81F4_DC77F49AAA2C_.wvu.Cols" localSheetId="4" hidden="1">Certification!$R:$R</definedName>
    <definedName name="Z_6FB5539D_B219_487E_81F4_DC77F49AAA2C_.wvu.Cols" localSheetId="0" hidden="1">'Part 1-Internal'!$F:$H</definedName>
    <definedName name="Z_6FB5539D_B219_487E_81F4_DC77F49AAA2C_.wvu.FilterData" localSheetId="0" hidden="1">'Part 1-Internal'!$A$15:$AI$244</definedName>
    <definedName name="Z_6FB5539D_B219_487E_81F4_DC77F49AAA2C_.wvu.FilterData" localSheetId="5" hidden="1">'Revision Control Log'!$A$10:$F$11</definedName>
    <definedName name="Z_6FB5539D_B219_487E_81F4_DC77F49AAA2C_.wvu.PrintArea" localSheetId="4" hidden="1">Certification!$A$1:$P$52</definedName>
    <definedName name="Z_6FB5539D_B219_487E_81F4_DC77F49AAA2C_.wvu.PrintArea" localSheetId="3" hidden="1">'Part 4-Control Sheet'!$A$1:$N$17</definedName>
    <definedName name="Z_6FB5539D_B219_487E_81F4_DC77F49AAA2C_.wvu.PrintTitles" localSheetId="0" hidden="1">'Part 1-Internal'!$14:$15</definedName>
    <definedName name="Z_6FB5539D_B219_487E_81F4_DC77F49AAA2C_.wvu.PrintTitles" localSheetId="5" hidden="1">'Revision Control Log'!$1:$10</definedName>
    <definedName name="Z_6FB5539D_B219_487E_81F4_DC77F49AAA2C_.wvu.Rows" localSheetId="4" hidden="1">Certification!$7:$7,Certification!$21:$23</definedName>
    <definedName name="Z_6FB5539D_B219_487E_81F4_DC77F49AAA2C_.wvu.Rows" localSheetId="0" hidden="1">'Part 1-Internal'!$257:$268</definedName>
    <definedName name="Z_6FB5539D_B219_487E_81F4_DC77F49AAA2C_.wvu.Rows" localSheetId="2" hidden="1">'Part 3-Conversion'!$96:$98</definedName>
    <definedName name="Z_6FB5539D_B219_487E_81F4_DC77F49AAA2C_.wvu.Rows" localSheetId="3" hidden="1">'Part 4-Control Sheet'!$28:$29</definedName>
    <definedName name="Z_6FB5539D_B219_487E_81F4_DC77F49AAA2C_.wvu.Rows" localSheetId="5" hidden="1">'Revision Control Log'!$75:$79</definedName>
    <definedName name="Z_7945B312_E0EA_4F58_8639_B3CEA9F9E725_.wvu.FilterData" localSheetId="0" hidden="1">'Part 1-Internal'!$A$15:$AI$244</definedName>
    <definedName name="Z_8715D767_6F70_45CB_85D4_3CDCE71FBAE3_.wvu.FilterData" localSheetId="0" hidden="1">'Part 1-Internal'!$A$15:$AI$244</definedName>
    <definedName name="Z_9B24C1B9_DE39_4C9B_A8AC_3E261356511C_.wvu.FilterData" localSheetId="0" hidden="1">'Part 1-Internal'!$A$15:$AI$244</definedName>
    <definedName name="Z_AEB52B51_73A9_4E5E_B3E3_66BDDF877CD8_.wvu.FilterData" localSheetId="6" hidden="1">'ALL AGENCY TABLE'!$A$1:$E$155</definedName>
    <definedName name="Z_AEB52B51_73A9_4E5E_B3E3_66BDDF877CD8_.wvu.PrintArea" localSheetId="6" hidden="1">'ALL AGENCY TABLE'!$A$1:$E$155</definedName>
    <definedName name="Z_B4DF07CC_268B_42B0_B304_560823EE53E4_.wvu.FilterData" localSheetId="6" hidden="1">'ALL AGENCY TABLE'!$A$1:$E$155</definedName>
    <definedName name="Z_B4DF07CC_268B_42B0_B304_560823EE53E4_.wvu.PrintArea" localSheetId="6" hidden="1">'ALL AGENCY TABLE'!$A$1:$E$155</definedName>
    <definedName name="Z_B9E02C6E_BE74_4CF4_8D36_70A69BC6A011_.wvu.FilterData" localSheetId="0" hidden="1">'Part 1-Internal'!$A$15:$AI$244</definedName>
    <definedName name="Z_CD432A9C_D018_4440_8272_1905AE5E98E2_.wvu.FilterData" localSheetId="0" hidden="1">'Part 1-Internal'!$A$15:$AK$244</definedName>
    <definedName name="Z_D5BB37A2_C987_4F44_9A73_B55BA9DAAA82_.wvu.FilterData" localSheetId="0" hidden="1">'Part 1-Internal'!$A$15:$AI$244</definedName>
    <definedName name="Z_D626F43C_0361_4EB9_9C29_0E5D288CD8F0_.wvu.FilterData" localSheetId="0" hidden="1">'Part 1-Internal'!$A$15:$AK$244</definedName>
    <definedName name="Z_E3646DB7_6845_4321_ADBC_1598545B632F_.wvu.FilterData" localSheetId="0" hidden="1">'Part 1-Internal'!$A$15:$AI$244</definedName>
    <definedName name="Z_E87DB799_E6B9_45EE_BCC4_00052D1EFFA6_.wvu.Cols" localSheetId="4" hidden="1">Certification!$R:$R</definedName>
    <definedName name="Z_E87DB799_E6B9_45EE_BCC4_00052D1EFFA6_.wvu.Cols" localSheetId="0" hidden="1">'Part 1-Internal'!$F:$H</definedName>
    <definedName name="Z_E87DB799_E6B9_45EE_BCC4_00052D1EFFA6_.wvu.FilterData" localSheetId="0" hidden="1">'Part 1-Internal'!$A$15:$AI$244</definedName>
    <definedName name="Z_E87DB799_E6B9_45EE_BCC4_00052D1EFFA6_.wvu.FilterData" localSheetId="5" hidden="1">'Revision Control Log'!$A$10:$F$11</definedName>
    <definedName name="Z_E87DB799_E6B9_45EE_BCC4_00052D1EFFA6_.wvu.PrintArea" localSheetId="4" hidden="1">Certification!$A$1:$P$52</definedName>
    <definedName name="Z_E87DB799_E6B9_45EE_BCC4_00052D1EFFA6_.wvu.PrintArea" localSheetId="3" hidden="1">'Part 4-Control Sheet'!$A$1:$N$17</definedName>
    <definedName name="Z_E87DB799_E6B9_45EE_BCC4_00052D1EFFA6_.wvu.PrintTitles" localSheetId="0" hidden="1">'Part 1-Internal'!$14:$15</definedName>
    <definedName name="Z_E87DB799_E6B9_45EE_BCC4_00052D1EFFA6_.wvu.PrintTitles" localSheetId="5" hidden="1">'Revision Control Log'!$1:$10</definedName>
    <definedName name="Z_E87DB799_E6B9_45EE_BCC4_00052D1EFFA6_.wvu.Rows" localSheetId="4" hidden="1">Certification!$7:$7,Certification!$21:$23</definedName>
    <definedName name="Z_E87DB799_E6B9_45EE_BCC4_00052D1EFFA6_.wvu.Rows" localSheetId="0" hidden="1">'Part 1-Internal'!$257:$268</definedName>
    <definedName name="Z_E87DB799_E6B9_45EE_BCC4_00052D1EFFA6_.wvu.Rows" localSheetId="2" hidden="1">'Part 3-Conversion'!$96:$98</definedName>
    <definedName name="Z_E87DB799_E6B9_45EE_BCC4_00052D1EFFA6_.wvu.Rows" localSheetId="3" hidden="1">'Part 4-Control Sheet'!$28:$29</definedName>
    <definedName name="Z_E87DB799_E6B9_45EE_BCC4_00052D1EFFA6_.wvu.Rows" localSheetId="5" hidden="1">'Revision Control Log'!$75:$79</definedName>
    <definedName name="Z_EBC42325_0D8F_4524_9BF4_4DAB83AF9AF3_.wvu.Cols" localSheetId="4" hidden="1">Certification!$R:$R</definedName>
    <definedName name="Z_EBC42325_0D8F_4524_9BF4_4DAB83AF9AF3_.wvu.Cols" localSheetId="0" hidden="1">'Part 1-Internal'!$F:$H</definedName>
    <definedName name="Z_EBC42325_0D8F_4524_9BF4_4DAB83AF9AF3_.wvu.FilterData" localSheetId="0" hidden="1">'Part 1-Internal'!$A$15:$AI$244</definedName>
    <definedName name="Z_EBC42325_0D8F_4524_9BF4_4DAB83AF9AF3_.wvu.FilterData" localSheetId="5" hidden="1">'Revision Control Log'!$A$10:$F$11</definedName>
    <definedName name="Z_EBC42325_0D8F_4524_9BF4_4DAB83AF9AF3_.wvu.PrintArea" localSheetId="4" hidden="1">Certification!$A$1:$P$52</definedName>
    <definedName name="Z_EBC42325_0D8F_4524_9BF4_4DAB83AF9AF3_.wvu.PrintArea" localSheetId="3" hidden="1">'Part 4-Control Sheet'!$A$1:$N$17</definedName>
    <definedName name="Z_EBC42325_0D8F_4524_9BF4_4DAB83AF9AF3_.wvu.PrintTitles" localSheetId="0" hidden="1">'Part 1-Internal'!$14:$15</definedName>
    <definedName name="Z_EBC42325_0D8F_4524_9BF4_4DAB83AF9AF3_.wvu.PrintTitles" localSheetId="5" hidden="1">'Revision Control Log'!$1:$10</definedName>
    <definedName name="Z_EBC42325_0D8F_4524_9BF4_4DAB83AF9AF3_.wvu.Rows" localSheetId="4" hidden="1">Certification!$7:$7,Certification!$21:$23</definedName>
    <definedName name="Z_EBC42325_0D8F_4524_9BF4_4DAB83AF9AF3_.wvu.Rows" localSheetId="0" hidden="1">'Part 1-Internal'!#REF!,'Part 1-Internal'!$220:$220,'Part 1-Internal'!$229:$229,'Part 1-Internal'!$257:$268</definedName>
    <definedName name="Z_EBC42325_0D8F_4524_9BF4_4DAB83AF9AF3_.wvu.Rows" localSheetId="2" hidden="1">'Part 3-Conversion'!$96:$98</definedName>
    <definedName name="Z_EBC42325_0D8F_4524_9BF4_4DAB83AF9AF3_.wvu.Rows" localSheetId="3" hidden="1">'Part 4-Control Sheet'!$28:$29</definedName>
    <definedName name="Z_EBC42325_0D8F_4524_9BF4_4DAB83AF9AF3_.wvu.Rows" localSheetId="5" hidden="1">'Revision Control Log'!$75:$79</definedName>
  </definedNames>
  <calcPr calcId="191029"/>
  <customWorkbookViews>
    <customWorkbookView name="Duncan, Sarah (DOA) - Personal View" guid="{EBC42325-0D8F-4524-9BF4-4DAB83AF9AF3}" mergeInterval="0" personalView="1" maximized="1" windowWidth="1920" windowHeight="814" tabRatio="689" activeSheetId="1"/>
    <customWorkbookView name="John Sotos - Personal View" guid="{E87DB799-E6B9-45EE-BCC4-00052D1EFFA6}" mergeInterval="0" personalView="1" maximized="1" windowWidth="1920" windowHeight="835" tabRatio="689" activeSheetId="1"/>
    <customWorkbookView name="Tiffany D Hopkins - Personal View" guid="{6FB5539D-B219-487E-81F4-DC77F49AAA2C}" mergeInterval="0" personalView="1" maximized="1" windowWidth="1920" windowHeight="809" tabRatio="68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8" i="1" l="1"/>
  <c r="I197" i="1"/>
  <c r="H198" i="1"/>
  <c r="D10" i="1"/>
  <c r="H13" i="1"/>
  <c r="E13" i="1"/>
  <c r="G13" i="1"/>
  <c r="F13" i="1"/>
  <c r="H76" i="7"/>
  <c r="H240" i="1" l="1"/>
  <c r="D17" i="4" l="1"/>
  <c r="C17" i="3"/>
  <c r="C18" i="3"/>
  <c r="C23" i="3"/>
  <c r="C24" i="3"/>
  <c r="H44" i="1" l="1"/>
  <c r="H134" i="1" l="1"/>
  <c r="H239" i="1" l="1"/>
  <c r="H197" i="1" l="1"/>
  <c r="H15" i="1" l="1"/>
  <c r="G15" i="1"/>
  <c r="F15" i="1"/>
  <c r="H89" i="7" l="1"/>
  <c r="H90" i="7"/>
  <c r="H91" i="7"/>
  <c r="H92" i="7"/>
  <c r="H94" i="7"/>
  <c r="H95" i="7"/>
  <c r="H96" i="7"/>
  <c r="H97" i="7"/>
  <c r="H98" i="7"/>
  <c r="H99" i="7"/>
  <c r="H100" i="7"/>
  <c r="H74" i="7"/>
  <c r="H75" i="7"/>
  <c r="H77" i="7"/>
  <c r="H78" i="7"/>
  <c r="H79" i="7"/>
  <c r="H80" i="7"/>
  <c r="H81" i="7"/>
  <c r="H82" i="7"/>
  <c r="H83" i="7"/>
  <c r="H84" i="7"/>
  <c r="H86"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18" i="1"/>
  <c r="H19" i="1"/>
  <c r="H20" i="1"/>
  <c r="H21" i="1"/>
  <c r="H22" i="1"/>
  <c r="H23" i="1"/>
  <c r="H24" i="1"/>
  <c r="H25" i="1"/>
  <c r="H26" i="1"/>
  <c r="H27" i="1"/>
  <c r="H28" i="1"/>
  <c r="H29" i="1"/>
  <c r="H30" i="1"/>
  <c r="H31" i="1"/>
  <c r="H32" i="1"/>
  <c r="H33" i="1"/>
  <c r="H34" i="1"/>
  <c r="H35" i="1"/>
  <c r="H36" i="1"/>
  <c r="H37" i="1"/>
  <c r="H38" i="1"/>
  <c r="H39" i="1"/>
  <c r="H40" i="1"/>
  <c r="H41" i="1"/>
  <c r="H42" i="1"/>
  <c r="H43"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4" i="1"/>
  <c r="H76" i="1"/>
  <c r="H75"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8" i="1"/>
  <c r="H119" i="1"/>
  <c r="H120" i="1"/>
  <c r="H121" i="1"/>
  <c r="H122" i="1"/>
  <c r="H123" i="1"/>
  <c r="H124" i="1"/>
  <c r="H125" i="1"/>
  <c r="H126" i="1"/>
  <c r="H127" i="1"/>
  <c r="H128" i="1"/>
  <c r="H129" i="1"/>
  <c r="H130" i="1"/>
  <c r="H131" i="1"/>
  <c r="H132" i="1"/>
  <c r="H133"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6" i="1"/>
  <c r="H227" i="1"/>
  <c r="H228" i="1"/>
  <c r="H229" i="1"/>
  <c r="H230" i="1"/>
  <c r="H231" i="1"/>
  <c r="H232" i="1"/>
  <c r="H233" i="1"/>
  <c r="H234" i="1"/>
  <c r="H235" i="1"/>
  <c r="H236" i="1"/>
  <c r="H237" i="1"/>
  <c r="H238" i="1"/>
  <c r="H241" i="1"/>
  <c r="H242" i="1"/>
  <c r="H243" i="1"/>
  <c r="H244" i="1"/>
  <c r="H17" i="1"/>
  <c r="H16" i="1" l="1"/>
  <c r="H88" i="7"/>
  <c r="H20" i="7"/>
  <c r="D9" i="7" s="1"/>
  <c r="D12" i="7" l="1"/>
  <c r="D10" i="7"/>
  <c r="H73" i="7" l="1"/>
  <c r="H93" i="7"/>
  <c r="D11" i="7" s="1"/>
  <c r="H40" i="3" l="1"/>
  <c r="D75" i="3" l="1"/>
  <c r="H103" i="7" l="1"/>
  <c r="C1" i="1" l="1"/>
  <c r="F33" i="3" l="1"/>
  <c r="F32" i="3" l="1"/>
  <c r="H32" i="3" s="1"/>
  <c r="H225" i="7" l="1"/>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2" i="7"/>
  <c r="D13" i="7" s="1"/>
  <c r="J16" i="7"/>
  <c r="C6" i="7"/>
  <c r="A6" i="7"/>
  <c r="C5" i="7"/>
  <c r="A5" i="7"/>
  <c r="C4" i="7"/>
  <c r="A4" i="7"/>
  <c r="C3" i="7"/>
  <c r="A3" i="7"/>
  <c r="C2" i="7"/>
  <c r="A2" i="7"/>
  <c r="A1" i="7"/>
  <c r="D14" i="7" l="1"/>
  <c r="F36" i="3" s="1"/>
  <c r="F35" i="3"/>
  <c r="F34" i="3"/>
  <c r="F31" i="3"/>
  <c r="H17" i="7"/>
  <c r="G17" i="7"/>
  <c r="E17" i="7"/>
  <c r="F17" i="7"/>
  <c r="D16" i="7" l="1"/>
  <c r="D15" i="7"/>
  <c r="D12" i="4" s="1"/>
  <c r="C6" i="6" l="1"/>
  <c r="C6" i="4"/>
  <c r="C6" i="3"/>
  <c r="C4" i="5" l="1"/>
  <c r="A4" i="5"/>
  <c r="A3" i="5"/>
  <c r="J12" i="1" l="1"/>
  <c r="D11" i="1"/>
  <c r="H33" i="3"/>
  <c r="H44" i="3"/>
  <c r="H43" i="3"/>
  <c r="H42" i="3"/>
  <c r="H41" i="3"/>
  <c r="H39" i="3"/>
  <c r="H26" i="3"/>
  <c r="H24" i="3"/>
  <c r="H23" i="3"/>
  <c r="H22" i="3"/>
  <c r="H21" i="3"/>
  <c r="H20" i="3"/>
  <c r="H18" i="3"/>
  <c r="H17" i="3"/>
  <c r="H16" i="3"/>
  <c r="H15" i="3"/>
  <c r="H14" i="3"/>
  <c r="F28" i="3"/>
  <c r="H35" i="3"/>
  <c r="H34" i="3"/>
  <c r="C5" i="6"/>
  <c r="C4" i="6"/>
  <c r="C3" i="6"/>
  <c r="C2" i="6"/>
  <c r="C5" i="4"/>
  <c r="C4" i="4"/>
  <c r="C3" i="4"/>
  <c r="C2" i="4"/>
  <c r="C5" i="3"/>
  <c r="C4" i="3"/>
  <c r="C3" i="3"/>
  <c r="C2" i="3"/>
  <c r="A2" i="6"/>
  <c r="A3" i="6"/>
  <c r="A4" i="6"/>
  <c r="A5" i="6"/>
  <c r="A6" i="6"/>
  <c r="A1" i="6"/>
  <c r="A2" i="4"/>
  <c r="A3" i="4"/>
  <c r="A4" i="4"/>
  <c r="A5" i="4"/>
  <c r="A6" i="4"/>
  <c r="A1" i="4"/>
  <c r="A2" i="3"/>
  <c r="A3" i="3"/>
  <c r="A4" i="3"/>
  <c r="A5" i="3"/>
  <c r="A6" i="3"/>
  <c r="A1" i="3"/>
  <c r="I44" i="1" l="1"/>
  <c r="I239" i="1"/>
  <c r="I240" i="1"/>
  <c r="I134" i="1"/>
  <c r="I17" i="1"/>
  <c r="I229" i="1"/>
  <c r="I243" i="1"/>
  <c r="I33" i="1"/>
  <c r="I41" i="1"/>
  <c r="I46" i="1"/>
  <c r="I50" i="1"/>
  <c r="I54" i="1"/>
  <c r="I58" i="1"/>
  <c r="I70" i="1"/>
  <c r="I76" i="1"/>
  <c r="I79" i="1"/>
  <c r="I83" i="1"/>
  <c r="I87" i="1"/>
  <c r="I91" i="1"/>
  <c r="I95" i="1"/>
  <c r="I103" i="1"/>
  <c r="I107" i="1"/>
  <c r="I111" i="1"/>
  <c r="I115" i="1"/>
  <c r="I120" i="1"/>
  <c r="I124" i="1"/>
  <c r="I128" i="1"/>
  <c r="I132" i="1"/>
  <c r="I139" i="1"/>
  <c r="I143" i="1"/>
  <c r="I147" i="1"/>
  <c r="I151" i="1"/>
  <c r="I155" i="1"/>
  <c r="I159" i="1"/>
  <c r="I163" i="1"/>
  <c r="I170" i="1"/>
  <c r="I174" i="1"/>
  <c r="I178" i="1"/>
  <c r="I182" i="1"/>
  <c r="I186" i="1"/>
  <c r="I190" i="1"/>
  <c r="I194" i="1"/>
  <c r="I200" i="1"/>
  <c r="I204" i="1"/>
  <c r="I208" i="1"/>
  <c r="I211" i="1"/>
  <c r="I215" i="1"/>
  <c r="I219" i="1"/>
  <c r="I220" i="1"/>
  <c r="I224" i="1"/>
  <c r="I237" i="1"/>
  <c r="I35" i="1"/>
  <c r="I93" i="1"/>
  <c r="I118" i="1"/>
  <c r="I135" i="1"/>
  <c r="I149" i="1"/>
  <c r="I157" i="1"/>
  <c r="I168" i="1"/>
  <c r="I176" i="1"/>
  <c r="I188" i="1"/>
  <c r="I196" i="1"/>
  <c r="I213" i="1"/>
  <c r="I223" i="1"/>
  <c r="I235" i="1"/>
  <c r="I28" i="1"/>
  <c r="I64" i="1"/>
  <c r="I77" i="1"/>
  <c r="I85" i="1"/>
  <c r="I97" i="1"/>
  <c r="I109" i="1"/>
  <c r="I122" i="1"/>
  <c r="I130" i="1"/>
  <c r="I137" i="1"/>
  <c r="I145" i="1"/>
  <c r="I153" i="1"/>
  <c r="I165" i="1"/>
  <c r="I172" i="1"/>
  <c r="I184" i="1"/>
  <c r="I192" i="1"/>
  <c r="I202" i="1"/>
  <c r="I217" i="1"/>
  <c r="I221" i="1"/>
  <c r="I227" i="1"/>
  <c r="I20" i="1"/>
  <c r="I24" i="1"/>
  <c r="I31" i="1"/>
  <c r="I39" i="1"/>
  <c r="I43" i="1"/>
  <c r="I48" i="1"/>
  <c r="I52" i="1"/>
  <c r="I56" i="1"/>
  <c r="I60" i="1"/>
  <c r="I68" i="1"/>
  <c r="I72" i="1"/>
  <c r="I81" i="1"/>
  <c r="I89" i="1"/>
  <c r="I101" i="1"/>
  <c r="I105" i="1"/>
  <c r="I113" i="1"/>
  <c r="I126" i="1"/>
  <c r="I141" i="1"/>
  <c r="I161" i="1"/>
  <c r="I180" i="1"/>
  <c r="I206" i="1"/>
  <c r="I231" i="1"/>
  <c r="I242" i="1"/>
  <c r="I233" i="1"/>
  <c r="I241" i="1"/>
  <c r="I171" i="1"/>
  <c r="I193" i="1"/>
  <c r="I238" i="1"/>
  <c r="I183" i="1"/>
  <c r="I121" i="1"/>
  <c r="I55" i="1"/>
  <c r="I156" i="1"/>
  <c r="I123" i="1"/>
  <c r="I212" i="1"/>
  <c r="I177" i="1"/>
  <c r="I158" i="1"/>
  <c r="I164" i="1"/>
  <c r="I232" i="1"/>
  <c r="I32" i="1"/>
  <c r="I166" i="1"/>
  <c r="I78" i="1"/>
  <c r="I228" i="1"/>
  <c r="I53" i="1"/>
  <c r="I106" i="1"/>
  <c r="I160" i="1"/>
  <c r="I62" i="1"/>
  <c r="I49" i="1"/>
  <c r="I84" i="1"/>
  <c r="I36" i="1"/>
  <c r="I82" i="1"/>
  <c r="I152" i="1"/>
  <c r="I23" i="1"/>
  <c r="I37" i="1"/>
  <c r="I59" i="1"/>
  <c r="I119" i="1"/>
  <c r="I140" i="1"/>
  <c r="I169" i="1"/>
  <c r="I230" i="1"/>
  <c r="I175" i="1"/>
  <c r="I112" i="1"/>
  <c r="I47" i="1"/>
  <c r="I125" i="1"/>
  <c r="I90" i="1"/>
  <c r="I179" i="1"/>
  <c r="I146" i="1"/>
  <c r="I127" i="1"/>
  <c r="I133" i="1"/>
  <c r="I218" i="1"/>
  <c r="I236" i="1"/>
  <c r="I150" i="1"/>
  <c r="I61" i="1"/>
  <c r="I100" i="1"/>
  <c r="I138" i="1"/>
  <c r="I222" i="1"/>
  <c r="I167" i="1"/>
  <c r="I104" i="1"/>
  <c r="I38" i="1"/>
  <c r="I92" i="1"/>
  <c r="I40" i="1"/>
  <c r="I148" i="1"/>
  <c r="I114" i="1"/>
  <c r="I94" i="1"/>
  <c r="I108" i="1"/>
  <c r="I185" i="1"/>
  <c r="I142" i="1"/>
  <c r="I75" i="1"/>
  <c r="I96" i="1"/>
  <c r="I42" i="1"/>
  <c r="I116" i="1"/>
  <c r="I69" i="1"/>
  <c r="I154" i="1"/>
  <c r="I136" i="1"/>
  <c r="I51" i="1"/>
  <c r="I216" i="1"/>
  <c r="I88" i="1"/>
  <c r="I99" i="1"/>
  <c r="I67" i="1"/>
  <c r="I45" i="1"/>
  <c r="I131" i="1"/>
  <c r="I21" i="1"/>
  <c r="I34" i="1"/>
  <c r="I57" i="1"/>
  <c r="I209" i="1"/>
  <c r="I144" i="1"/>
  <c r="I80" i="1"/>
  <c r="I30" i="1"/>
  <c r="I19" i="1"/>
  <c r="I29" i="1"/>
  <c r="I27" i="1"/>
  <c r="I98" i="1"/>
  <c r="I199" i="1"/>
  <c r="I110" i="1"/>
  <c r="I226" i="1"/>
  <c r="I18" i="1"/>
  <c r="I25" i="1"/>
  <c r="I201" i="1"/>
  <c r="I71" i="1"/>
  <c r="I203" i="1"/>
  <c r="I22" i="1"/>
  <c r="I207" i="1"/>
  <c r="I66" i="1"/>
  <c r="I74" i="1"/>
  <c r="I189" i="1"/>
  <c r="I102" i="1"/>
  <c r="I205" i="1"/>
  <c r="I244" i="1"/>
  <c r="I191" i="1"/>
  <c r="I129" i="1"/>
  <c r="I63" i="1"/>
  <c r="I187" i="1"/>
  <c r="I162" i="1"/>
  <c r="I234" i="1"/>
  <c r="I210" i="1"/>
  <c r="I181" i="1"/>
  <c r="I195" i="1"/>
  <c r="I26" i="1"/>
  <c r="I65" i="1"/>
  <c r="I173" i="1"/>
  <c r="I86" i="1"/>
  <c r="I214" i="1"/>
  <c r="I16" i="1"/>
  <c r="C7" i="3"/>
  <c r="D7" i="7"/>
  <c r="C3" i="5"/>
  <c r="C1" i="7"/>
  <c r="H31" i="3"/>
  <c r="C1" i="4"/>
  <c r="C1" i="6"/>
  <c r="C1" i="3"/>
  <c r="H36" i="3"/>
  <c r="D11" i="4"/>
  <c r="D13" i="4" l="1"/>
  <c r="F46" i="3"/>
  <c r="D12" i="1"/>
  <c r="F64" i="3" l="1"/>
  <c r="J64" i="3" s="1"/>
  <c r="F68" i="3"/>
  <c r="J68" i="3" s="1"/>
  <c r="F58" i="3"/>
  <c r="J58" i="3" s="1"/>
  <c r="F71" i="3"/>
  <c r="J71" i="3" s="1"/>
  <c r="F54" i="3"/>
  <c r="H54" i="3" s="1"/>
  <c r="F61" i="3"/>
  <c r="J61" i="3" s="1"/>
  <c r="F50" i="3"/>
  <c r="H50" i="3" s="1"/>
  <c r="F53" i="3"/>
  <c r="H53" i="3" s="1"/>
  <c r="F65" i="3"/>
  <c r="J65" i="3" s="1"/>
  <c r="F66" i="3"/>
  <c r="J66" i="3" s="1"/>
  <c r="F52" i="3"/>
  <c r="H52" i="3" s="1"/>
  <c r="F51" i="3"/>
  <c r="H51" i="3" s="1"/>
  <c r="F73" i="3"/>
  <c r="J73" i="3" s="1"/>
  <c r="F67" i="3"/>
  <c r="J67" i="3" s="1"/>
  <c r="F63" i="3"/>
  <c r="J63" i="3" s="1"/>
  <c r="F55" i="3"/>
  <c r="H55" i="3" s="1"/>
  <c r="F59" i="3"/>
  <c r="J59" i="3" s="1"/>
  <c r="F60" i="3"/>
  <c r="J60" i="3" s="1"/>
  <c r="F72" i="3"/>
  <c r="J72" i="3" s="1"/>
  <c r="F62" i="3"/>
  <c r="J62" i="3" s="1"/>
  <c r="F70" i="3"/>
  <c r="J70" i="3" s="1"/>
  <c r="F69" i="3"/>
  <c r="J69" i="3" s="1"/>
  <c r="H75" i="3" l="1"/>
  <c r="J75" i="3"/>
  <c r="F75" i="3"/>
  <c r="D8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7"/>
            <color indexed="81"/>
            <rFont val="Tahoma"/>
            <family val="2"/>
          </rPr>
          <t>COMPLETE THE REVISION CONTROL LOG TAB.</t>
        </r>
      </text>
    </comment>
    <comment ref="C7" authorId="0" shapeId="0" xr:uid="{00000000-0006-0000-0000-000002000000}">
      <text>
        <r>
          <rPr>
            <sz val="10"/>
            <color indexed="81"/>
            <rFont val="Tahoma"/>
            <family val="2"/>
          </rPr>
          <t>Provide the applicable Vendor ID for the internal service fund (or agency).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H. Lawrence</author>
    <author>Mary Christine Tuck</author>
  </authors>
  <commentList>
    <comment ref="C6" authorId="0" shapeId="0" xr:uid="{00000000-0006-0000-01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sz val="7"/>
            <color indexed="81"/>
            <rFont val="Tahoma"/>
            <family val="2"/>
          </rPr>
          <t xml:space="preserve"> </t>
        </r>
        <r>
          <rPr>
            <b/>
            <sz val="7"/>
            <color indexed="81"/>
            <rFont val="Tahoma"/>
            <family val="2"/>
          </rPr>
          <t>COMPLETE THE REVISION CONTROL LOG TAB.</t>
        </r>
      </text>
    </comment>
    <comment ref="D9" authorId="1" shapeId="0" xr:uid="{00000000-0006-0000-0100-000002000000}">
      <text>
        <r>
          <rPr>
            <sz val="8"/>
            <color indexed="81"/>
            <rFont val="Tahoma"/>
            <family val="2"/>
          </rPr>
          <t>These external activity amounts must be entered in step 4 of tab "Part 3-Conversion" to Eliminate the Effect of Internal Service Fund Activity for the Statement of Activities.</t>
        </r>
      </text>
    </comment>
    <comment ref="D15" authorId="1" shapeId="0" xr:uid="{00000000-0006-0000-0100-000003000000}">
      <text>
        <r>
          <rPr>
            <sz val="8"/>
            <color indexed="81"/>
            <rFont val="Tahoma"/>
            <family val="2"/>
          </rPr>
          <t>This cell totals the amounts in cells E20:E225 and verifies that the total amount equals the total of cells D9:D14.  If they do not equal, an "error" message will appear.  Make corrections as deemed necessary.</t>
        </r>
        <r>
          <rPr>
            <b/>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Sharon H. Lawrence</author>
    <author>Tiffany D Hopkins</author>
  </authors>
  <commentList>
    <comment ref="C6" authorId="0" shapeId="0" xr:uid="{00000000-0006-0000-02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7"/>
            <color indexed="81"/>
            <rFont val="Tahoma"/>
            <family val="2"/>
          </rPr>
          <t>COMPLETE THE REVISION CONTROL LOG TAB.</t>
        </r>
      </text>
    </comment>
    <comment ref="B10" authorId="1" shapeId="0" xr:uid="{00000000-0006-0000-0200-000002000000}">
      <text>
        <r>
          <rPr>
            <b/>
            <sz val="8"/>
            <color indexed="81"/>
            <rFont val="Tahoma"/>
            <family val="2"/>
          </rPr>
          <t>Steps 1 - 3 should agree to Statement of Revenues, Expenses and Changes in Fund Net Position on Attachment 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Sharon H. Lawrence</author>
    <author>Tiffany Hopkins</author>
  </authors>
  <commentList>
    <comment ref="C6" authorId="0" shapeId="0" xr:uid="{00000000-0006-0000-03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7"/>
            <color indexed="81"/>
            <rFont val="Tahoma"/>
            <family val="2"/>
          </rPr>
          <t>COMPLETE THE REVISION CONTROL LOG TAB.</t>
        </r>
      </text>
    </comment>
    <comment ref="D13" authorId="1" shapeId="0" xr:uid="{00000000-0006-0000-0300-000002000000}">
      <text>
        <r>
          <rPr>
            <sz val="9"/>
            <color indexed="81"/>
            <rFont val="Tahoma"/>
            <family val="2"/>
          </rPr>
          <t xml:space="preserve">This amount agrees to the </t>
        </r>
        <r>
          <rPr>
            <b/>
            <sz val="9"/>
            <color indexed="81"/>
            <rFont val="Tahoma"/>
            <family val="2"/>
          </rPr>
          <t>Total Operating Revenue</t>
        </r>
        <r>
          <rPr>
            <sz val="9"/>
            <color indexed="81"/>
            <rFont val="Tahoma"/>
            <family val="2"/>
          </rPr>
          <t xml:space="preserve"> Line on </t>
        </r>
        <r>
          <rPr>
            <b/>
            <sz val="9"/>
            <color indexed="81"/>
            <rFont val="Tahoma"/>
            <family val="2"/>
          </rPr>
          <t>Attachment 11 - Statement of Revenues, Expenses and Changes</t>
        </r>
        <r>
          <rPr>
            <sz val="9"/>
            <color indexed="81"/>
            <rFont val="Tahoma"/>
            <family val="2"/>
          </rPr>
          <t xml:space="preserve"> in Fund Net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John Sotos</author>
    <author>Jennifer Wykoff</author>
  </authors>
  <commentList>
    <comment ref="D105" authorId="0" shapeId="0" xr:uid="{180EF8A2-71E0-4D17-B8B1-DB76DC0622B7}">
      <text>
        <r>
          <rPr>
            <b/>
            <sz val="9"/>
            <color indexed="81"/>
            <rFont val="Tahoma"/>
            <family val="2"/>
          </rPr>
          <t>John Sotos:</t>
        </r>
        <r>
          <rPr>
            <sz val="9"/>
            <color indexed="81"/>
            <rFont val="Tahoma"/>
            <family val="2"/>
          </rPr>
          <t xml:space="preserve">
Signature card shows 509 but consistent with last year this should be 501
</t>
        </r>
      </text>
    </comment>
    <comment ref="E147" authorId="1" shapeId="0" xr:uid="{2E584537-E4AC-4A61-A186-5D7987F81DE7}">
      <text>
        <r>
          <rPr>
            <b/>
            <sz val="9"/>
            <color indexed="81"/>
            <rFont val="Tahoma"/>
            <family val="2"/>
          </rPr>
          <t>Consistent with past years 957 is control, sig Card appears to be inaccurate</t>
        </r>
      </text>
    </comment>
  </commentList>
</comments>
</file>

<file path=xl/sharedStrings.xml><?xml version="1.0" encoding="utf-8"?>
<sst xmlns="http://schemas.openxmlformats.org/spreadsheetml/2006/main" count="3449" uniqueCount="642">
  <si>
    <t>Governmental</t>
  </si>
  <si>
    <t>Activities</t>
  </si>
  <si>
    <t>1)</t>
  </si>
  <si>
    <t>Indirect Expenses (Specify Type):</t>
  </si>
  <si>
    <t>Interest on Long-term Debt</t>
  </si>
  <si>
    <t>Transfers (net)</t>
  </si>
  <si>
    <t>2)</t>
  </si>
  <si>
    <t>3)</t>
  </si>
  <si>
    <t>Net Amount (to be allocated among programs)</t>
  </si>
  <si>
    <t>4)</t>
  </si>
  <si>
    <t>Resources and Economic Development</t>
  </si>
  <si>
    <t>Education</t>
  </si>
  <si>
    <t>Individual and Family Services</t>
  </si>
  <si>
    <t>Administration of Justice</t>
  </si>
  <si>
    <t>Transportation</t>
  </si>
  <si>
    <t>5)</t>
  </si>
  <si>
    <t>Total Allocations</t>
  </si>
  <si>
    <t>Governmental:</t>
  </si>
  <si>
    <t>Unemployment Insurance</t>
  </si>
  <si>
    <t>6)</t>
  </si>
  <si>
    <t>Internal Service Fund:</t>
  </si>
  <si>
    <t>(A)</t>
  </si>
  <si>
    <t>%</t>
  </si>
  <si>
    <t>Revenues from Securities Lending</t>
  </si>
  <si>
    <t>Interest, Dividends, Rents and Other Investment Income</t>
  </si>
  <si>
    <t>Expenses from Securities Lending</t>
  </si>
  <si>
    <t>Program Revenues (External Activity):</t>
  </si>
  <si>
    <t>Program Expenses (External Activity):</t>
  </si>
  <si>
    <t>Other (list below):</t>
  </si>
  <si>
    <t>Total</t>
  </si>
  <si>
    <t>Total Revenue - Internal Activity (Part 1)</t>
  </si>
  <si>
    <t>Total Revenue - External Activity (Part 2)</t>
  </si>
  <si>
    <t>Total Revenue</t>
  </si>
  <si>
    <t>(B)</t>
  </si>
  <si>
    <t>(C)</t>
  </si>
  <si>
    <t>Step:</t>
  </si>
  <si>
    <t>Steps 7 &amp; 8</t>
  </si>
  <si>
    <t>Steps 1-6</t>
  </si>
  <si>
    <t>Functions:</t>
  </si>
  <si>
    <t>Function</t>
  </si>
  <si>
    <t>Total %  (This should be 100%)</t>
  </si>
  <si>
    <t>General Government</t>
  </si>
  <si>
    <t>Secretary of Administration</t>
  </si>
  <si>
    <t>Agency #</t>
  </si>
  <si>
    <t>Agency Name</t>
  </si>
  <si>
    <t>Step 1</t>
  </si>
  <si>
    <t>Step 2</t>
  </si>
  <si>
    <t>External Activity Revenue - Individual and Family Services</t>
  </si>
  <si>
    <t>External Activity Revenue - Resources and Economic Development</t>
  </si>
  <si>
    <t>External Activity Revenue - Transportation</t>
  </si>
  <si>
    <t>Localities</t>
  </si>
  <si>
    <t>n/a</t>
  </si>
  <si>
    <t>External Activity Revenue - General Government</t>
  </si>
  <si>
    <t xml:space="preserve">      Charges for Services - Education (from Higher Education Institutions)</t>
  </si>
  <si>
    <t xml:space="preserve">      Charges for Services - General Government (from Others)</t>
  </si>
  <si>
    <t>List Other External Parties not listed above (Step 1):</t>
  </si>
  <si>
    <t>External Activity Revenue - Education</t>
  </si>
  <si>
    <t>Step 3</t>
  </si>
  <si>
    <t>Total Internal Activity Revenue</t>
  </si>
  <si>
    <t>Revision Date</t>
  </si>
  <si>
    <t>Tab Name</t>
  </si>
  <si>
    <t>Row Number</t>
  </si>
  <si>
    <t>Column Letter</t>
  </si>
  <si>
    <t>Previous Information</t>
  </si>
  <si>
    <t>Revised Information</t>
  </si>
  <si>
    <t>Yes</t>
  </si>
  <si>
    <t>No</t>
  </si>
  <si>
    <t>$  External Activity Revenue</t>
  </si>
  <si>
    <t xml:space="preserve">Is this amount 100%? </t>
  </si>
  <si>
    <t>If this should be a function other than "General Government" contact DOA</t>
  </si>
  <si>
    <t>DGS - Fleet Management</t>
  </si>
  <si>
    <t>DHRM - Risk Management</t>
  </si>
  <si>
    <t>Treasury - Risk Management</t>
  </si>
  <si>
    <t>VA Correctional Enterprises</t>
  </si>
  <si>
    <t xml:space="preserve">Total $ External Activity Revenue     </t>
  </si>
  <si>
    <t>General Revenues (Specify Type)</t>
  </si>
  <si>
    <t>Total - Step 3</t>
  </si>
  <si>
    <t xml:space="preserve">Business-type </t>
  </si>
  <si>
    <t>Business-type:</t>
  </si>
  <si>
    <t>Business-type: Lottery</t>
  </si>
  <si>
    <t>Business-type: VCSP</t>
  </si>
  <si>
    <t>If no, recheck amounts and make changes as necessary.</t>
  </si>
  <si>
    <t>Step 9</t>
  </si>
  <si>
    <t>Part 1 - Internal</t>
  </si>
  <si>
    <t>Part 2 - External</t>
  </si>
  <si>
    <t>Part 3 - Conversion</t>
  </si>
  <si>
    <t>Part 4 - Control Sheet</t>
  </si>
  <si>
    <t>DGS - General Services</t>
  </si>
  <si>
    <t>DGS - Property Management</t>
  </si>
  <si>
    <t>Prepared by:</t>
  </si>
  <si>
    <t>Name</t>
  </si>
  <si>
    <t>Title</t>
  </si>
  <si>
    <t>Reviewed by:</t>
  </si>
  <si>
    <t>Alcoholic Beverage Control</t>
  </si>
  <si>
    <t>Local Choice</t>
  </si>
  <si>
    <t>Certification</t>
  </si>
  <si>
    <t>Business-type: ABC</t>
  </si>
  <si>
    <t>Business-type: Unemployment Insurance</t>
  </si>
  <si>
    <t>Business-type: Local Choice</t>
  </si>
  <si>
    <t>DHRM - Health Insurance Fund</t>
  </si>
  <si>
    <t>Date:</t>
  </si>
  <si>
    <t>Virginia College Savings Plan</t>
  </si>
  <si>
    <t>CHECK FIGURE</t>
  </si>
  <si>
    <r>
      <t xml:space="preserve">If </t>
    </r>
    <r>
      <rPr>
        <b/>
        <sz val="10"/>
        <rFont val="Palatino"/>
      </rPr>
      <t>no</t>
    </r>
    <r>
      <rPr>
        <sz val="10"/>
        <rFont val="Palatino"/>
      </rPr>
      <t xml:space="preserve">, explain the difference. If </t>
    </r>
    <r>
      <rPr>
        <b/>
        <sz val="10"/>
        <rFont val="Palatino"/>
      </rPr>
      <t>yes</t>
    </r>
    <r>
      <rPr>
        <sz val="10"/>
        <rFont val="Palatino"/>
      </rPr>
      <t>, leave the yellow box blank.</t>
    </r>
  </si>
  <si>
    <t>Direct Expenses - Education</t>
  </si>
  <si>
    <t>Direct Expenses - Individual and Family Services</t>
  </si>
  <si>
    <t>Direct Expenses - Resources and Economic Development</t>
  </si>
  <si>
    <t>Direct Expenses - Transportation</t>
  </si>
  <si>
    <t>Direct Expenses - General Government</t>
  </si>
  <si>
    <t>Risk Management</t>
  </si>
  <si>
    <t>Virginia Industries for the Blind</t>
  </si>
  <si>
    <t>Virginia Museum of Fine Arts</t>
  </si>
  <si>
    <t>Science Museum of Virginia</t>
  </si>
  <si>
    <t>Behavioral Health Local Funds</t>
  </si>
  <si>
    <t>Consolidated Laboratory</t>
  </si>
  <si>
    <t>Step 4</t>
  </si>
  <si>
    <t>Total - Step 4</t>
  </si>
  <si>
    <t>Business-type: E-911 Service</t>
  </si>
  <si>
    <t>Business-type: Risk Management</t>
  </si>
  <si>
    <t>Business-type: Consolidated Laboratory</t>
  </si>
  <si>
    <t>Business-type:  Gift Shop</t>
  </si>
  <si>
    <t>Business-type: Gift Shop</t>
  </si>
  <si>
    <t>Dept. of Environmental Quality - Title V</t>
  </si>
  <si>
    <t>Business-type: Virginia Industries for the Blind</t>
  </si>
  <si>
    <t>Business-type: Canteen and Local Activity</t>
  </si>
  <si>
    <t>Business-type: Air Pollution Permit</t>
  </si>
  <si>
    <t>Wireless E-911 Service Board</t>
  </si>
  <si>
    <t>Business-type: eVA</t>
  </si>
  <si>
    <t>Change in Net Position</t>
  </si>
  <si>
    <t xml:space="preserve">Does the total of these two amounts agree to the total Change in Net Position on line 1 above?  </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</si>
  <si>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</si>
  <si>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</si>
  <si>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I certify that the above questions have been completed and reviewed.</t>
  </si>
  <si>
    <t>b) Significant fluctuations on the attachment between prior year and current year amounts may be an indication of amounts being reported on the incorrect line item.</t>
  </si>
  <si>
    <t>There should be no "Error" messages or cells with "Answer Required".  Have you reviewed the submission and removed all Error messages and answered all questions?  If not, investigate and make corrections as deemed necessary.</t>
  </si>
  <si>
    <r>
      <t>Purpose</t>
    </r>
    <r>
      <rPr>
        <sz val="9"/>
        <rFont val="Times New Roman"/>
        <family val="1"/>
      </rPr>
      <t>:  This tab is to help ensure completeness of this attachment.  After the attachment is completed please answer the following questions.</t>
    </r>
  </si>
  <si>
    <t>Virginia Lottery</t>
  </si>
  <si>
    <t>I certify that the above questions have been completed and are accurate.</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</si>
  <si>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</si>
  <si>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</si>
  <si>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</si>
  <si>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 xml:space="preserve">Revenue / Total Revenue   =  %                 </t>
  </si>
  <si>
    <t>Business Unit#</t>
  </si>
  <si>
    <t>no change</t>
  </si>
  <si>
    <t>Predominantly FN 8 - General Govt consistent with PY</t>
  </si>
  <si>
    <t>Predominantly FN 7 - Administration consistent with PY</t>
  </si>
  <si>
    <t>Function Type is FN09</t>
  </si>
  <si>
    <t>Function Type is FN07 for fund 05200</t>
  </si>
  <si>
    <t>No expenditure amounts for funds 07451,07461,07470</t>
  </si>
  <si>
    <t>Predominantly FN 4 but Resources and Econ Dev consistent with PY</t>
  </si>
  <si>
    <t>Predominantly FN 7 but Business Type consistent with PY</t>
  </si>
  <si>
    <t>Fund 07182 is FN 04 but Business Type consistent with PY</t>
  </si>
  <si>
    <t>Fund 05010 and 05020 has predominant expenditures in FN 07</t>
  </si>
  <si>
    <t>Fund 05050 has predominant expenditures in FN 07</t>
  </si>
  <si>
    <t>Fund 05238 has predominant expenditures in FN 07</t>
  </si>
  <si>
    <t>Fund 05100 has predominant expenditures in FN 07</t>
  </si>
  <si>
    <t>no activity or expenditures</t>
  </si>
  <si>
    <t>Agencies 717,719,730,744 have activity in Fund 15000</t>
  </si>
  <si>
    <t>predominantly FN 09</t>
  </si>
  <si>
    <t>not on YTD Expenditure</t>
  </si>
  <si>
    <t>No expenditure amounts for fund 09281/ Update: Per Table A fund should be 09280</t>
  </si>
  <si>
    <t>Per Table A exclude fund 03000 component unit and add an agency line 155 to external tab</t>
  </si>
  <si>
    <t>ADD per Table A fund 09281 is a business type</t>
  </si>
  <si>
    <t>not on YTD Expenditure/ Update:  noted CU funds on table A per JJS will not list fund exceptions until further advised</t>
  </si>
  <si>
    <t>VCE - 02711,  02861, 02871, 15002</t>
  </si>
  <si>
    <t>Property Management - 06010, 06040</t>
  </si>
  <si>
    <t>General Services - 06020, 06030, 06050, 06060, 06070, 06194</t>
  </si>
  <si>
    <t>Fleet Management - 06100</t>
  </si>
  <si>
    <t>DOA - 06011, 06090, 06150</t>
  </si>
  <si>
    <t>DOA - 06080</t>
  </si>
  <si>
    <t>Risk Management - Various 07XXX</t>
  </si>
  <si>
    <r>
      <t>Net amount to be assigned to programs (</t>
    </r>
    <r>
      <rPr>
        <b/>
        <sz val="8"/>
        <rFont val="Times New Roman"/>
        <family val="1"/>
      </rPr>
      <t>Operating Income(Loss)</t>
    </r>
    <r>
      <rPr>
        <sz val="8"/>
        <rFont val="Times New Roman"/>
        <family val="1"/>
      </rPr>
      <t>)</t>
    </r>
  </si>
  <si>
    <t>New Agency per Vlookup</t>
  </si>
  <si>
    <t>no function change</t>
  </si>
  <si>
    <t>Name change per Vlookup/no function change</t>
  </si>
  <si>
    <t>Predominant FN4, for consistency will keep FN1</t>
  </si>
  <si>
    <t xml:space="preserve">No data on YTD Expenditure </t>
  </si>
  <si>
    <t>Name change per Vlookup/predominant FN5, for consistency will keep FN1</t>
  </si>
  <si>
    <t>Predominant FN5, for consistency will keep FN1</t>
  </si>
  <si>
    <t>Predominant FN9, for consistency will keep FN1</t>
  </si>
  <si>
    <t>HIF - 06200, 06210, 06220, 06350</t>
  </si>
  <si>
    <t>DHRM - 07420</t>
  </si>
  <si>
    <t>Predominantly FN 7 - however Administration consistent with PY</t>
  </si>
  <si>
    <t>Predominantly FN 8 - however General Govt consistent with PY</t>
  </si>
  <si>
    <t>Fund 05238 has predominant expenditures in FN 07 but will keep same as Business Type</t>
  </si>
  <si>
    <t>Fund 05050 has predominant expenditures in FN 07 but will keep same as Business Type</t>
  </si>
  <si>
    <t>Fund 05100 has predominant expenditures in FN 07 but will keep same as Business Type</t>
  </si>
  <si>
    <t>Predominant expenditures in FN 05. Should it change?</t>
  </si>
  <si>
    <t>FY19 - Tiffany's Comments</t>
  </si>
  <si>
    <t>FY18 - Tiffany's Comments</t>
  </si>
  <si>
    <t>no activity or expenditures - prior year choice will remain</t>
  </si>
  <si>
    <t>FY18 - Tiffany's Comment</t>
  </si>
  <si>
    <t>FY19 - Tiffany's Comment</t>
  </si>
  <si>
    <t>updated name per Vlookup</t>
  </si>
  <si>
    <t>Updated Name per Vlookup; no activity or expenditures</t>
  </si>
  <si>
    <t>Updated Name per Vlookup</t>
  </si>
  <si>
    <r>
      <t>Does this amount agree to the total "</t>
    </r>
    <r>
      <rPr>
        <b/>
        <sz val="8"/>
        <rFont val="Times New Roman"/>
        <family val="1"/>
      </rPr>
      <t>Changes in Net Position</t>
    </r>
    <r>
      <rPr>
        <sz val="8"/>
        <rFont val="Times New Roman"/>
        <family val="1"/>
      </rPr>
      <t xml:space="preserve">"  on the Statement of Revenues, Expenses, and Changes in Fund Net Position on </t>
    </r>
    <r>
      <rPr>
        <b/>
        <sz val="8"/>
        <rFont val="Times New Roman"/>
        <family val="1"/>
      </rPr>
      <t>Attachment 11</t>
    </r>
    <r>
      <rPr>
        <sz val="8"/>
        <rFont val="Times New Roman"/>
        <family val="1"/>
      </rPr>
      <t xml:space="preserve">?   </t>
    </r>
  </si>
  <si>
    <r>
      <t>Note (A)</t>
    </r>
    <r>
      <rPr>
        <b/>
        <sz val="8"/>
        <rFont val="Times New Roman"/>
        <family val="1"/>
      </rPr>
      <t>:</t>
    </r>
  </si>
  <si>
    <r>
      <t>Note (B)</t>
    </r>
    <r>
      <rPr>
        <b/>
        <sz val="8"/>
        <rFont val="Times New Roman"/>
        <family val="1"/>
      </rPr>
      <t>:</t>
    </r>
  </si>
  <si>
    <r>
      <t>Note (C)</t>
    </r>
    <r>
      <rPr>
        <b/>
        <sz val="8"/>
        <rFont val="Times New Roman"/>
        <family val="1"/>
      </rPr>
      <t>:</t>
    </r>
  </si>
  <si>
    <t>VITA - 06136, 06137, 06170</t>
  </si>
  <si>
    <t>Predominantly FN 3 - however Resources and Econ Development consistent with PY - Less than 800,000 difference</t>
  </si>
  <si>
    <t>Business-type: Line of Duty</t>
  </si>
  <si>
    <t xml:space="preserve">new for </t>
  </si>
  <si>
    <t>DHRM - Line of Duty - LODA</t>
  </si>
  <si>
    <t>Line of Duty</t>
  </si>
  <si>
    <t>Answer Required</t>
  </si>
  <si>
    <t>FY20 - Tiffany's Comment</t>
  </si>
  <si>
    <t>FY20 - Tiffany's Comments</t>
  </si>
  <si>
    <t>predominantly FN 09 - but will keep same as PY</t>
  </si>
  <si>
    <t>Predominantly FN 3 - however Resources and Econ Development consistent with PY, difference for FY 2020 is very little</t>
  </si>
  <si>
    <t>Predominantly FN 4 but Resources and Econ Dev consistent with PY, difference is very little</t>
  </si>
  <si>
    <t>Advantage Vanpool Self Insurance Program</t>
  </si>
  <si>
    <t>External Activity Revenue - Administration of Justice</t>
  </si>
  <si>
    <t>Direct Expenses - Administration of Justice</t>
  </si>
  <si>
    <t>FY21- Tiffany's Comments</t>
  </si>
  <si>
    <t>Predominantly FN 3 - however Resources and Econ Development consistent with PY</t>
  </si>
  <si>
    <t>Predominantly FN 9 - however Education consistent with PY</t>
  </si>
  <si>
    <t>Predominantly FN 4 with CARES Act expenditures being the difference between but keeping with Resources and Econ Dev since consistent with PY</t>
  </si>
  <si>
    <t>Activity is predominantly FN 5 - Resources and Economic Dev</t>
  </si>
  <si>
    <t>name change - no change in function</t>
  </si>
  <si>
    <t xml:space="preserve">NEW - no activity </t>
  </si>
  <si>
    <t xml:space="preserve">      Charges for Services - Admin of Just. (from Att Gen and Dept of Law, DJJ/DOC Inmate and Ward Trust Funds)</t>
  </si>
  <si>
    <t xml:space="preserve">      Charges for Services - Individual and Family Services (WWRC, DSS, DBHDS)</t>
  </si>
  <si>
    <t>FY22- Tiffany's Comments</t>
  </si>
  <si>
    <t>Predominantly FN 7 - however Administration of Justice consistent with PY</t>
  </si>
  <si>
    <t>Predominantly FN 7 - however Business Type - consistent with PY</t>
  </si>
  <si>
    <t xml:space="preserve">no current activity </t>
  </si>
  <si>
    <t>name change but no change in function</t>
  </si>
  <si>
    <t>Predominantly FN 3 - however Resources and Econ Development consistent with PY and Expenditure Report</t>
  </si>
  <si>
    <t>Fund 05010 and 05020 has predominant expenditures in FN 07 but will keep same as Business Type</t>
  </si>
  <si>
    <t>NEW - no activity in budget or expenditures however based on Proposed HB30, Item 299, Part 4, agency relates to Program 499XX. Also Table A classification AC115.</t>
  </si>
  <si>
    <t>NEW - no activity but function decision based on Ctrl Agency 912</t>
  </si>
  <si>
    <t>NEW - no activity but based on Expenditure Report budget has been established under Function 4</t>
  </si>
  <si>
    <t>NEW agency in FY22</t>
  </si>
  <si>
    <t>Predominant FN1 therefore no change in FY22</t>
  </si>
  <si>
    <t>SOA - 06018, 06136</t>
  </si>
  <si>
    <t>Predominantly FN6 however for listed funds fall under Custodial AC therefore will be no change</t>
  </si>
  <si>
    <t>Predominantly FN4 however for listed funds fall under Custodial AC therefore will be no change</t>
  </si>
  <si>
    <t>MKW- This should be changed to Gen. Gov.  In the past, the grant distributions were taken into account, making this Resources and Econ Development.  For this purpose, those grants should be excluded.</t>
  </si>
  <si>
    <t>MKW - Activity is Fn 7 in Cardinal</t>
  </si>
  <si>
    <t xml:space="preserve">      Charges for Services - Transportation (from VPA, VDOT fund 04740)</t>
  </si>
  <si>
    <t>eVA Procurement System</t>
  </si>
  <si>
    <t>FY23- Esther's Comments</t>
  </si>
  <si>
    <t>Agy No</t>
  </si>
  <si>
    <t>Bus. Unit</t>
  </si>
  <si>
    <t>Control Agency</t>
  </si>
  <si>
    <t>Control Bus. Unit</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</si>
  <si>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</si>
  <si>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</si>
  <si>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</si>
  <si>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</si>
  <si>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</si>
  <si>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</si>
  <si>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</si>
  <si>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</si>
  <si>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</si>
  <si>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</si>
  <si>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</si>
  <si>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</si>
  <si>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</si>
  <si>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</si>
  <si>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</si>
  <si>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</si>
  <si>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</si>
  <si>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</si>
  <si>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</si>
  <si>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</si>
  <si>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</si>
  <si>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</si>
  <si>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</si>
  <si>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</si>
  <si>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</si>
  <si>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</si>
  <si>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</si>
  <si>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</si>
  <si>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</si>
  <si>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</si>
  <si>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THE SCIENCE MUSEUM OF VIRGINIA</t>
  </si>
  <si>
    <t>OFFICE OF THE STATE INSPECTOR GENERAL</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</si>
  <si>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</si>
  <si>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</si>
  <si>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</si>
  <si>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</si>
  <si>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</si>
  <si>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</si>
  <si>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</si>
  <si>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</si>
  <si>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</si>
  <si>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</si>
  <si>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</si>
  <si>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</si>
  <si>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VIRGINIA MANAGEMENT FELLOWS PROGRAM ADMINISTRATION</t>
  </si>
  <si>
    <t>DEPARTMENT OF HOUSING AND COMMUNITY DEVELOPMENT</t>
  </si>
  <si>
    <t>SECRETARY OF THE COMMONWEALTH</t>
  </si>
  <si>
    <t>STATE CORPORATION COMMISSION</t>
  </si>
  <si>
    <t>VIRGINIA LOTTERY</t>
  </si>
  <si>
    <t>VIRGINIA COLLEGE SAVINGS PLAN</t>
  </si>
  <si>
    <t>SECRETARY OF ADMINISTRATION</t>
  </si>
  <si>
    <t>DEPARTMENT OF LABOR AND INDUSTRY</t>
  </si>
  <si>
    <t>VIRGINIA EMPLOYMENT COMMISSION</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</si>
  <si>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</si>
  <si>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</si>
  <si>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</si>
  <si>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</si>
  <si>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</si>
  <si>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</si>
  <si>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</si>
  <si>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</si>
  <si>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</si>
  <si>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</si>
  <si>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SECRETARY OF LABOR</t>
  </si>
  <si>
    <t>DEPARTMENT OF EDUCATION-DIRECT AID TO PUBLIC EDUCATION</t>
  </si>
  <si>
    <t>DEPARTMENT OF CONSERVATION AND RECREATION</t>
  </si>
  <si>
    <t>CHILDREN'S SERVICES ACT</t>
  </si>
  <si>
    <t>DEPARTMENT OF EDUCATION, CENTRAL OFFICE OPERATIONS</t>
  </si>
  <si>
    <t>THE LIBRARY OF VIRGINIA</t>
  </si>
  <si>
    <t>WILSON WORKFORCE AND REHABILITATION CENTER</t>
  </si>
  <si>
    <t>VIRGINIA SCHOOL FOR THE DEAF AND THE BLIND</t>
  </si>
  <si>
    <t>DEPARTMENT OF PROFESSIONAL AND OCCUPATIONAL REGULATION</t>
  </si>
  <si>
    <t>DEPARTMENT OF HEALTH PROFESSIONS</t>
  </si>
  <si>
    <t>BOARD OF ACCOUNTANCY</t>
  </si>
  <si>
    <t>BOARD OF BAR EXAMINERS</t>
  </si>
  <si>
    <t>VIRGINIA MUSEUM OF FINE ARTS</t>
  </si>
  <si>
    <t>FRONTIER CULTURE MUSEUM OF VIRGINIA</t>
  </si>
  <si>
    <t>ONLINE VIRGINIA NETWORK AUTHORITY</t>
  </si>
  <si>
    <t>STATE COUNCIL OF HIGHER EDUCATION FOR VIRGINIA</t>
  </si>
  <si>
    <t>DEPARTMENT FOR AGING AND REHABILITATIVE SERVICES</t>
  </si>
  <si>
    <t>VIRGINIA REHABILITATION CENTER FOR THE BLIND AND VISION IMPAIRED</t>
  </si>
  <si>
    <t>DEPARTMENT OF AGRICULTURE AND CONSUMER SERVICES</t>
  </si>
  <si>
    <t>AGRICULTURAL COUNCIL</t>
  </si>
  <si>
    <t>ECONOMIC DEVELOPMENT INCENTIVE PAYMENTS</t>
  </si>
  <si>
    <t>VIRGINIA-ISRAEL ADVISORY BOARD</t>
  </si>
  <si>
    <t>DEPARTMENT OF SMALL BUSINESS AND SUPPLIER DIVERSITY</t>
  </si>
  <si>
    <t>JAMESTOWN-YORKTOWN COMMEMORATIONS</t>
  </si>
  <si>
    <t>MARINE RESOURCES COMMISSION</t>
  </si>
  <si>
    <t>DEPARTMENT OF WILDLIFE RESOURCES</t>
  </si>
  <si>
    <t>VIRGINIA RACING COMMISSION</t>
  </si>
  <si>
    <t>DEPARTMENT OF ENERGY</t>
  </si>
  <si>
    <t>DEPARTMENT OF FORESTRY</t>
  </si>
  <si>
    <t>COMMISSION ON THE VIRGINIA ALCOHOL SAFETY ACTION PROGRAM</t>
  </si>
  <si>
    <t>GUNSTON HALL</t>
  </si>
  <si>
    <t>DEPARTMENT OF HISTORIC RESOURCES</t>
  </si>
  <si>
    <t>JAMESTOWN-YORKTOWN FOUNDATION</t>
  </si>
  <si>
    <t>DEPARTMENT OF ENVIRONMENTAL QUALITY</t>
  </si>
  <si>
    <t>SECRETARY OF VETERANS AND DEFENSE AFFAIRS</t>
  </si>
  <si>
    <t>DEPARTMENT OF TRANSPORTATION</t>
  </si>
  <si>
    <t>DEPARTMENT OF TRANSPORTATION TRANSFER PAYMENTS</t>
  </si>
  <si>
    <t>DEPARTMENT OF RAIL AND PUBLIC TRANSPORTATION</t>
  </si>
  <si>
    <t>MOTOR VEHICLE DEALER BOARD</t>
  </si>
  <si>
    <t>DEPARTMENT OF MOTOR VEHICLES TRANSFER PAYMENTS</t>
  </si>
  <si>
    <t>DEPARTMENT OF HEALTH</t>
  </si>
  <si>
    <t>DEPARTMENT OF MEDICAL ASSISTANCE SERVICES</t>
  </si>
  <si>
    <t>VIRGINIA BOARD FOR PEOPLE WITH DISABILITIES</t>
  </si>
  <si>
    <t>DEPARTMENT OF CORRECTIONS--CENTRAL ADMINISTRATION</t>
  </si>
  <si>
    <t>DEPARTMENT FOR THE BLIND AND VISION IMPAIRED</t>
  </si>
  <si>
    <t>VIRGINIA CORRECTIONAL ENTERPRISES</t>
  </si>
  <si>
    <t>DEPARTMENT OF BEHAVIORAL HEALTH AND DEVELOPMENTAL SERVICES</t>
  </si>
  <si>
    <t>DEPARTMENT FOR THE DEAF AND HARD-OF-HEARING</t>
  </si>
  <si>
    <t>DEPARTMENT OF SOCIAL SERVICES</t>
  </si>
  <si>
    <t>DEPARTMENT OF JUVENILE JUSTICE</t>
  </si>
  <si>
    <t>DEPARTMENT OF FORENSIC SCIENCE</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</si>
  <si>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</si>
  <si>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</si>
  <si>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</si>
  <si>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</si>
  <si>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</si>
  <si>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</si>
  <si>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</si>
  <si>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</si>
  <si>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</si>
  <si>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</si>
  <si>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</si>
  <si>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</si>
  <si>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</si>
  <si>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</si>
  <si>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</si>
  <si>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</si>
  <si>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</si>
  <si>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</si>
  <si>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PULLER VETERANS CARE CENTER</t>
  </si>
  <si>
    <t>JONES AND CABACOY VETERANS CARE CENTER</t>
  </si>
  <si>
    <t>DEPARTMENT OF VETERANS SERVICES</t>
  </si>
  <si>
    <t>VETERANS SERVICES FOUNDATION</t>
  </si>
  <si>
    <t>INTERSTATE ORGANIZATION CONTRIBUTIONS</t>
  </si>
  <si>
    <t>SITTER &amp; BARFOOT VETERANS CARE CENTER</t>
  </si>
  <si>
    <t>VIRGINIA MUSEUM OF NATURAL HISTORY</t>
  </si>
  <si>
    <t>CENTRAL CAPITAL OUTLAY</t>
  </si>
  <si>
    <t>9(C) REVENUE BONDS</t>
  </si>
  <si>
    <t>9(D) REVENUE BONDS</t>
  </si>
  <si>
    <t>COMMONWEALTH'S ATTORNEYS' SERVICES COUNCIL</t>
  </si>
  <si>
    <t>DEPARTMENT OF FIRE PROGRAMS</t>
  </si>
  <si>
    <t>DIVISION OF CAPITOL POLICE</t>
  </si>
  <si>
    <t>MAINTAIN AFFORDABLE ACCESS</t>
  </si>
  <si>
    <t>no change; no expenditure amounts for funds 07155, 07161, 07251</t>
  </si>
  <si>
    <t>no change; fund 10110 is added to the excluded funds.</t>
  </si>
  <si>
    <t>All expenditures recorded in Function 4 in FY 2023</t>
  </si>
  <si>
    <t>Enterprise fund 09281 is added in FY 2023</t>
  </si>
  <si>
    <t>no change; Fund 03040 should be excluded since it is CU-HE AC 500</t>
  </si>
  <si>
    <t>No expenditure amounts for fund 07481</t>
  </si>
  <si>
    <t>fund 10110 is added to the excluded funds. no current activity in funds 01000 and 10110. Function 7 seems appropriate.</t>
  </si>
  <si>
    <t>Predominantly FN 7 but Business Type consistent with PY. Fund 01000 is excluded. No current activity in fund 01000.</t>
  </si>
  <si>
    <t xml:space="preserve">No change. Grant distributions were still taken into account and that made predominant function FN 5. </t>
  </si>
  <si>
    <t>Fund 05238 has predominant expenditures in FN 01 but will keep same as Business Type</t>
  </si>
  <si>
    <t>primarily Function 4 in FY 2023</t>
  </si>
  <si>
    <t>Predominant FN1 therefore no change in FY23</t>
  </si>
  <si>
    <t>Predominantly FN6 for BU 15400 however for listed funds fall under Custodial AC therefore will be no change</t>
  </si>
  <si>
    <t>No data on YTD Expenditure. listed funds fall under Custodial AC therefore will be no change</t>
  </si>
  <si>
    <t>no change; fund 08170 is added to the excluded funds since it is VCBA 21 st Century (AC 500)</t>
  </si>
  <si>
    <t>removed excluding Route 460?</t>
  </si>
  <si>
    <t xml:space="preserve">Per discussion with Sarah, ABC needs to report off-Cardinal business activities for agy 977 on Att 10. </t>
  </si>
  <si>
    <t>Business-type: Cannabis Control Authority</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</si>
  <si>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</si>
  <si>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</si>
  <si>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</si>
  <si>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</si>
  <si>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</si>
  <si>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</si>
  <si>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</si>
  <si>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</si>
  <si>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</si>
  <si>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</si>
  <si>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</si>
  <si>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OLD DOMINION UNIVERSITY</t>
  </si>
  <si>
    <t>VIRGINIA COOPERATIVE EXTENSION AND AGRICULTURAL EXPERIMENT STATION</t>
  </si>
  <si>
    <t>COOPERATIVE EXTENSION AND AGRICULTURAL RESEARCH SERVICES</t>
  </si>
  <si>
    <t>VIRGINIA COMMONWEALTH UNIVERSITY</t>
  </si>
  <si>
    <t>RICHARD BLAND COLLEGE</t>
  </si>
  <si>
    <t>CHRISTOPHER NEWPORT UNIVERSITY</t>
  </si>
  <si>
    <t>UNIVERSITY OF VIRGINIA'S COLLEGE AT WISE</t>
  </si>
  <si>
    <t>GEORGE MASON UNIVERSITY</t>
  </si>
  <si>
    <t>VIRGINIA COMMUNITY COLLEGE SYSTEM</t>
  </si>
  <si>
    <t>VIRGINIA COMMUNITY COLLEGE SYSTEM - CENTRAL OFFICE</t>
  </si>
  <si>
    <t>VIRGINIA INSTITUTE OF MARINE SCIENCE</t>
  </si>
  <si>
    <t>VIRGINIA COMMUNITY COLLEGE SYSTEM - SHARED SERVICES CENTER</t>
  </si>
  <si>
    <t>NEW RIVER COMMUNITY COLLEGE</t>
  </si>
  <si>
    <t>SOUTHSIDE VIRGINIA COMMUNITY COLLEGE</t>
  </si>
  <si>
    <t>PAUL D. CAMP COMMUNITY COLLEGE</t>
  </si>
  <si>
    <t>RAPPAHANNOCK COMMUNITY COLLEGE</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</si>
  <si>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</si>
  <si>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</si>
  <si>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</si>
  <si>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</si>
  <si>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</si>
  <si>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</si>
  <si>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</si>
  <si>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</si>
  <si>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</si>
  <si>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</si>
  <si>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</si>
  <si>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</si>
  <si>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</si>
  <si>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</si>
  <si>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</si>
  <si>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</si>
  <si>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GERMANNA COMMUNITY COLLEGE</t>
  </si>
  <si>
    <t>LAUREL RIDGE COMMUNITY COLLEGE</t>
  </si>
  <si>
    <t>MOUNTAIN EMPIRE COMMUNITY COLLEGE</t>
  </si>
  <si>
    <t>INSTITUTE FOR ADVANCED LEARNING AND RESEARCH</t>
  </si>
  <si>
    <t>ROANOKE HIGHER EDUCATION AUTHORITY</t>
  </si>
  <si>
    <t>SOUTHERN VIRGINIA HIGHER EDUCATION CENTER</t>
  </si>
  <si>
    <t>NEW COLLEGE INSTITUTE</t>
  </si>
  <si>
    <t>VIRGINIA COLLEGE BUILDING AUTHORITY</t>
  </si>
  <si>
    <t>SOUTHWEST VIRGINIA HIGHER EDUCATION CENTER</t>
  </si>
  <si>
    <t>DEPARTMENT OF PLANNING AND BUDGET (all funds except 03040)</t>
  </si>
  <si>
    <t>DEPARTMENT OF EMERGENCY MANAGEMENT (all funds except 09281)</t>
  </si>
  <si>
    <t>DEPARTMENT OF EMERGENCY MANAGEMENT (fund 09281)</t>
  </si>
  <si>
    <t>DEPARTMENT OF HUMAN RESOURCE MANAGEMENT (Local Choice: fund 05220)</t>
  </si>
  <si>
    <t>VIRGINIA INFORMATION TECHNOLOGIES AGENCY (all funds except 09281)</t>
  </si>
  <si>
    <t>VIRGINIA INFORMATION TECHNOLOGIES AGENCY (fund 09281)</t>
  </si>
  <si>
    <t>DEPARTMENT OF HUMAN RESOURCE MANAGEMENT (fund 07422)</t>
  </si>
  <si>
    <t>ATTORNEY GENERAL AND DEPARTMENT OF LAW (all funds except 07035, 07141 and 07304)</t>
  </si>
  <si>
    <t>ATTORNEY GENERAL AND DEPARTMENT OF LAW (funds 07035, 07141 and 07304)</t>
  </si>
  <si>
    <t>THE SCIENCE MUSEUM OF VIRGINIA (all funds except gift shop)</t>
  </si>
  <si>
    <t>THE SCIENCE MUSEUM OF VIRGINIA (gift shop)</t>
  </si>
  <si>
    <t>ADMINISTRATION OF HEALTH INSURANCE (all funds except 05200 and 07420)</t>
  </si>
  <si>
    <t>ADMINISTRATION OF HEALTH INSURANCE (Local Choice: fund 05200)</t>
  </si>
  <si>
    <t>ADMINISTRATION OF HEALTH INSURANCE (Line of Duty: fund 07420)</t>
  </si>
  <si>
    <t>Business-type: Advantage Vanpool Self Insurance</t>
  </si>
  <si>
    <t>DEPARTMENT OF THE TREASURY (Risk Management: funds 07152, 07451, 07461, 07470)</t>
  </si>
  <si>
    <t>DEPARTMENT OF THE TREASURY (Advantage Vanpool Self Insurance: fund 07481)</t>
  </si>
  <si>
    <t>DEPARTMENT OF THE TREASURY (fund 07490)</t>
  </si>
  <si>
    <t>DEPARTMENT OF MOTOR VEHICLES (all funds except 07155, 07161, 07251)</t>
  </si>
  <si>
    <t>DEPARTMENT OF MOTOR VEHICLES (funds 07155, 07161, 07251)</t>
  </si>
  <si>
    <t>TREASURY BOARD (all funds except 03000)</t>
  </si>
  <si>
    <t>TREASURY BOARD (fund 03000)</t>
  </si>
  <si>
    <t>DEPARTMENT OF TAXATION (all funds except 07101, 07115, 07161, 07383, and 09281)</t>
  </si>
  <si>
    <t>DEPARTMENT OF TAXATION (funds 07101, 07115, 07161, 07383)</t>
  </si>
  <si>
    <t>DEPARTMENT OF TAXATION (fund 09281)</t>
  </si>
  <si>
    <t>DEPARTMENT OF ACCOUNTS TRANSFER PAYMENTS (all funds except 09280)</t>
  </si>
  <si>
    <t>DEPARTMENT OF ACCOUNTS TRANSFER PAYMENTS (fund 09280)</t>
  </si>
  <si>
    <t>VIRGINIA LOTTERY (all funds except 02703, 05172, and 05880)</t>
  </si>
  <si>
    <t>VIRGINIA EMPLOYMENT COMMISSION (all funds except Unemployment Insurance: 07014 and 07182)</t>
  </si>
  <si>
    <t>VIRGINIA EMPLOYMENT COMMISSION (Unemployment Insurance: funds 07014 and 07182)</t>
  </si>
  <si>
    <t>DEPARTMENT OF GENERAL SERVICES (all funds except 05010, 05020, 05050, and 08170)</t>
  </si>
  <si>
    <t>DEPARTMENT OF GENERAL SERVICES (Consolidated Lab: funds 05010 and 05020)</t>
  </si>
  <si>
    <t>DEPARTMENT OF GENERAL SERVICES (eVA: Fund 05050)</t>
  </si>
  <si>
    <t>DEPARTMENT OF CONSERVATION AND RECREATION (all funds except 09170 and 09180 )</t>
  </si>
  <si>
    <t>DEPARTMENT OF CONSERVATION AND RECREATION (Virginia Land Conservation Foundation: funds 09170 and  09180)</t>
  </si>
  <si>
    <t>WILSON WORKFORCE AND REHABILITATION CENTER (all funds except Off-Cardinal Custodial Fund)</t>
  </si>
  <si>
    <t>WILSON WORKFORCE AND REHABILITATION CENTER (Off-Cardinal Custodial Fund)</t>
  </si>
  <si>
    <t>VIRGINIA MUSEUM OF FINE ARTS (all funds except gift shop and food service fund 05238)</t>
  </si>
  <si>
    <t>VIRGINIA MUSEUM OF FINE ARTS (gift shop and food service fund 05238)</t>
  </si>
  <si>
    <t>VIRGINIA REHABILITATION CENTER FOR THE BLIND AND VISION IMPAIRED (all funds except 05910)</t>
  </si>
  <si>
    <t>VIRGINIA REHABILITATION CENTER FOR THE BLIND AND VISION IMPAIRED (Virginia Industries for the Blind: fund 05910)</t>
  </si>
  <si>
    <t>DEPARTMENT OF SMALL BUSINESS AND SUPPLIER DIVERSITY
(all funds except 02159, 02350, 02430, 07153, 09011, 09302, 09352, 09431, 09570)</t>
  </si>
  <si>
    <t>DEPARTMENT OF SMALL BUSINESS AND SUPPLIER DIVERSITY 
(Small Business Financing Authority (SBFA): funds  02159, 02350, 02430, 07153, 09011, 09302, 09352, 09431, 09570)</t>
  </si>
  <si>
    <t>VIRGINIA PORT AUTHORITY (VPA)</t>
  </si>
  <si>
    <t>DEPARTMENT OF ENERGY (all funds except Gas and Oil Board Escrow Account)</t>
  </si>
  <si>
    <t>DEPARTMENT OF ENERGY (Gas and Oil Board Escrow Account)</t>
  </si>
  <si>
    <t>DEPARTMENT OF ENVIRONMENTAL QUALITY (all funds except 05100)</t>
  </si>
  <si>
    <t>DEPARTMENT OF ENVIRONMENTAL QUALITY (Title V-Fund 05100)</t>
  </si>
  <si>
    <t>DEPARTMENT OF TRANSPORTATION (all funds except: 04740)</t>
  </si>
  <si>
    <t>DEPARTMENT OF TRANSPORTATION (fund 04740)</t>
  </si>
  <si>
    <t>DEPARTMENT OF CORRECTIONS--CENTRAL ADMINISTRATION 
(all funds except Off-Cardinal Inmate and Ward Trust Fund)</t>
  </si>
  <si>
    <t>DEPARTMENT FOR THE BLIND AND VISION IMPAIRED (all funds except 05910)</t>
  </si>
  <si>
    <t>DEPARTMENT FOR THE BLIND AND VISION IMPAIRED (Virginia Industries for the Blind: fund 05910)</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</si>
  <si>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</si>
  <si>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</si>
  <si>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</si>
  <si>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</si>
  <si>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</si>
  <si>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</si>
  <si>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</si>
  <si>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CENTER FOR WOMEN</t>
  </si>
  <si>
    <t>BLAND CORRECTIONAL CENTER</t>
  </si>
  <si>
    <t>JAMES RIVER CORRECTIONAL CENTER</t>
  </si>
  <si>
    <t>DEPARTMENT OF BEHAVIORAL HEALTH AND DEVELOPMENTAL SERVICES
(all funds except Canteen, Local Activity, Patient/Resident and Patient Burial Funds)</t>
  </si>
  <si>
    <t>DEPARTMENT OF BEHAVIORAL HEALTH AND DEVELOPMENTAL SERVICES
(Canteen and Local Activity Fund)</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</si>
  <si>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</si>
  <si>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</si>
  <si>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</si>
  <si>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</si>
  <si>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</si>
  <si>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</si>
  <si>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</si>
  <si>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</si>
  <si>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</si>
  <si>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</si>
  <si>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</si>
  <si>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</si>
  <si>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</si>
  <si>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</si>
  <si>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</si>
  <si>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</si>
  <si>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</si>
  <si>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</si>
  <si>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STATE FARM COMPLEX</t>
  </si>
  <si>
    <t>DEERFIELD CORRECTIONAL CENTER</t>
  </si>
  <si>
    <t>AUGUSTA CORRECTIONAL CENTER</t>
  </si>
  <si>
    <t>DEPARTMENT OF CORRECTIONS -- DIVISION OF INSTITUTIONS</t>
  </si>
  <si>
    <t>WESTERN REGION CORRECTIONAL FIELD UNITS</t>
  </si>
  <si>
    <t>CENTRAL REGION CORRECTIONAL FIELD UNITS</t>
  </si>
  <si>
    <t>BASKERVILLE CORRECTIONAL CENTER</t>
  </si>
  <si>
    <t>DEPARTMENT OF SOCIAL SERVICES (all except fund 02390)</t>
  </si>
  <si>
    <t>DEPARTMENT OF SOCIAL SERVICES (fund 02390)</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</si>
  <si>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</si>
  <si>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</si>
  <si>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</si>
  <si>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</si>
  <si>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</si>
  <si>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</si>
  <si>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</si>
  <si>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</si>
  <si>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</si>
  <si>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</si>
  <si>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</si>
  <si>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 (all funds except Off-Cardinal Inmate and Ward Trust Fund)</t>
  </si>
  <si>
    <t>DEPARTMENT OF JUVENILE JUSTICE (Off-Cardinal Inmate and Ward Trust Fund)</t>
  </si>
  <si>
    <t>DEPARTMENT OF CORRECTIONS--CENTRAL ADMINISTRATION
(Off-Cardinal Inmate and Ward Trust Fund)</t>
  </si>
  <si>
    <t>SUSSEX I AND II STATE PRISONS COMPLEX</t>
  </si>
  <si>
    <t>RIVER NORTH CORRECTIONAL CENTER</t>
  </si>
  <si>
    <t>CULPEPER CORRECTIONAL FACILITY FOR WOMEN</t>
  </si>
  <si>
    <t>DBHDS - GRANTS TO LOCALITIES</t>
  </si>
  <si>
    <t>MENTAL HEALTH TREATMENT CENTERS</t>
  </si>
  <si>
    <t>INTELLECTUAL DISABILITIES TRAINING CENTERS</t>
  </si>
  <si>
    <t>VIRGINIA CENTER FOR BEHAVIORAL REHABILITATION</t>
  </si>
  <si>
    <t>DEPARTMENT OF CORRECTIONS--INSTITUTIONS</t>
  </si>
  <si>
    <t>DEPARTMENT OF CORRECTIONS- Central Activities</t>
  </si>
  <si>
    <t>VIRGINIA FOUNDATION FOR HEALTHY YOUTH (VFHY)</t>
  </si>
  <si>
    <t>TOBACCO REGION REVITALIZATION COMMISSION</t>
  </si>
  <si>
    <t>SITTER &amp; BARFOOT VETERANS CARE CENTER (all except fund 07922)</t>
  </si>
  <si>
    <t>DEPARTMENT OF TREASURY - STATEWIDE ACTIVITIES   (all funds except 04740)</t>
  </si>
  <si>
    <t>DEPARTMENT OF TREASURY - STATEWIDE ACTIVITIES   (fund 04740)</t>
  </si>
  <si>
    <t>SITTER &amp; BARFOOT VETERANS CARE CENTER (fund 07922)</t>
  </si>
  <si>
    <t>VIRGINIA COLLEGE SAVINGS PLAN (Defined Contribution 529)</t>
  </si>
  <si>
    <t>DEPARTMENT OF TREASURY - TRUST FUNDS
(all funds except 07320, 07690, 07710, 07760, 07770, and 07800)</t>
  </si>
  <si>
    <t>DEPARTMENT OF TREASURY - TRUST FUNDS (fund 07710)</t>
  </si>
  <si>
    <t>DEPARTMENT OF TREASURY - TRUST FUNDS
(funds 07320, 07690, 07760, 07770, and 07800)</t>
  </si>
  <si>
    <t>VIRGINIA ALCOHOLIC BEVERAGE CONTROL AUTHORITY</t>
  </si>
  <si>
    <t xml:space="preserve">VIRGINIA CANNABIS CONTROL AUTHORITY (all funds except off-Cardinal Cannabis Control Authority) </t>
  </si>
  <si>
    <t>DEPARTMENT OF BEHAVIORAL HEALTH AND DEVELOPMENTAL SERVICES (Patient/Resident and Patient Burial Funds)</t>
  </si>
  <si>
    <t>VIRGINIA INNOVATION PARTNERSHIP AUTHORITY (VIPA)</t>
  </si>
  <si>
    <t>VIRGINIA ECONOMIC DEVELOPMENT PARTNERSHIP (VEDP)</t>
  </si>
  <si>
    <t>VIRGINIA TOURISM AUTHORITY (VTA)</t>
  </si>
  <si>
    <t>FORT MONROE AUTHORITY</t>
  </si>
  <si>
    <t>DEPARTMENT OF THE TREASURY (all funds except 07152, 07451, 07461, 07470, 07481, 07490 and Off-Cardinal Deposits of Insurance Carriers)</t>
  </si>
  <si>
    <t>DEPARTMENT OF THE TREASURY (Off-Cardinal Deposits of Insurance Carriers)</t>
  </si>
  <si>
    <t>no change; fund 04030 should be excluded since it is CU - VPRA Temporary Fund  JAW I removed the 4030 because Table needed to be updated to remove this fund, change will be on march table a</t>
  </si>
  <si>
    <t>VIRGINIA CANNABIS CONTROL AUTHORITY (Cannabis Control Authority: off-Cardinal business activities)</t>
  </si>
  <si>
    <t>Agency Number:</t>
  </si>
  <si>
    <t>Agency Fund Name:</t>
  </si>
  <si>
    <t>Agency Contact Name:</t>
  </si>
  <si>
    <t>Agency Contact Phone Number:</t>
  </si>
  <si>
    <t>Agency Contact E-mail Address:</t>
  </si>
  <si>
    <t>Vendor ID #:</t>
  </si>
  <si>
    <t>Date Completed:</t>
  </si>
  <si>
    <t>Sarah's Comment</t>
  </si>
  <si>
    <t>Susan's Comment</t>
  </si>
  <si>
    <t>ok</t>
  </si>
  <si>
    <t>VA Information Technologies Agency</t>
  </si>
  <si>
    <t>VIRGINIA LOTTERY (Lottery: funds 02703, 05172, 05880 and 10110)</t>
  </si>
  <si>
    <r>
      <t>$ Internal Activity Revenue</t>
    </r>
    <r>
      <rPr>
        <b/>
        <sz val="8"/>
        <rFont val="Times New Roman"/>
        <family val="1"/>
      </rPr>
      <t xml:space="preserve"> </t>
    </r>
    <r>
      <rPr>
        <sz val="8"/>
        <rFont val="Times New Roman"/>
        <family val="1"/>
      </rPr>
      <t>for 
FYE 6/30/24</t>
    </r>
  </si>
  <si>
    <t>$  amount reported in Step 1 that also represent due from other state agencies as of 6/30/24 and are included in the Statement of Net Position template</t>
  </si>
  <si>
    <t>DAVIS &amp; MCDANIEL VETERANS CARE CENTER</t>
  </si>
  <si>
    <t>OFFICE OF DATA GOVERNANCE AND ANALYTICS</t>
  </si>
  <si>
    <t>DEPARTMENT OF WORKFORCE DEVELOPMENT AND ADVANCEMENT</t>
  </si>
  <si>
    <t>BROWN V. BOARD OF EDUCATION SCHOLARSHIP COMMITTEE</t>
  </si>
  <si>
    <t>AMERICAN REVOLUTION 250 COMMISSION</t>
  </si>
  <si>
    <t>VIRGINIA CANNABIS CONTROL AUTHORITY</t>
  </si>
  <si>
    <t xml:space="preserve">DEPARTMENT OF TREASURY - TRUST FUNDS </t>
  </si>
  <si>
    <t xml:space="preserve">DEPARTMENT OF TREASURY - STATEWIDE ACTIVITIES  </t>
  </si>
  <si>
    <t>DOA - Payroll Service Bureau</t>
  </si>
  <si>
    <t>DOA - Enterprise Applications</t>
  </si>
  <si>
    <t>FY 24 - Katie's Comments</t>
  </si>
  <si>
    <t>DAVIS &amp; MCDANIEL VETERANS CARE CENTER (all funds except 07128)</t>
  </si>
  <si>
    <t>New agency for FY24, assigned General Government since no activity as of Dec</t>
  </si>
  <si>
    <t>This was hidden for FY23</t>
  </si>
  <si>
    <t>Predominant function for 01000 is general gov't</t>
  </si>
  <si>
    <t>A material difference from FN 5 to 7, therefore updating to FN 5</t>
  </si>
  <si>
    <t>no change in function - updated funds in listing</t>
  </si>
  <si>
    <t xml:space="preserve">no change </t>
  </si>
  <si>
    <t>Predominat function is now FN 7 by a material amount</t>
  </si>
  <si>
    <t>DAVIS &amp; MCDANIEL VETERANS CARE CENTER (fund 07128)</t>
  </si>
  <si>
    <t>No data on YTD Expenditure for fund</t>
  </si>
  <si>
    <t>Predominant FN8, PY choice will remain</t>
  </si>
  <si>
    <t xml:space="preserve">      Charges for Services - Res and Econ Dev. (from VEDP, VIPA, VTA, SBFA, VLCF, FMA, Dept of Energy)</t>
  </si>
  <si>
    <t>$  amount reported in Step 2 that also represent Accounts Receivable as of 6/30/24 and are included in the Statement of Net Position template</t>
  </si>
  <si>
    <r>
      <t xml:space="preserve">Does the Total Revenue </t>
    </r>
    <r>
      <rPr>
        <sz val="10"/>
        <rFont val="Palatino"/>
      </rPr>
      <t>amount</t>
    </r>
    <r>
      <rPr>
        <sz val="10"/>
        <rFont val="Palatino"/>
        <family val="1"/>
      </rPr>
      <t xml:space="preserve"> agree to the </t>
    </r>
    <r>
      <rPr>
        <b/>
        <sz val="10"/>
        <rFont val="Palatino"/>
      </rPr>
      <t>Total Operating Revenue</t>
    </r>
    <r>
      <rPr>
        <sz val="10"/>
        <rFont val="Palatino"/>
      </rPr>
      <t xml:space="preserve"> </t>
    </r>
    <r>
      <rPr>
        <sz val="10"/>
        <rFont val="Palatino"/>
        <family val="1"/>
      </rPr>
      <t xml:space="preserve">on </t>
    </r>
    <r>
      <rPr>
        <b/>
        <sz val="10"/>
        <rFont val="Palatino"/>
      </rPr>
      <t xml:space="preserve">Statement of Revenues, Expenses, and Changes </t>
    </r>
    <r>
      <rPr>
        <sz val="10"/>
        <rFont val="Palatino"/>
      </rPr>
      <t>in Fund Net Position</t>
    </r>
    <r>
      <rPr>
        <b/>
        <sz val="10"/>
        <rFont val="Palatino"/>
      </rPr>
      <t xml:space="preserve"> on Attachment 11</t>
    </r>
    <r>
      <rPr>
        <sz val="10"/>
        <rFont val="Palatino"/>
        <family val="1"/>
      </rPr>
      <t>?</t>
    </r>
  </si>
  <si>
    <t>VIRGINIA COLLEGE SAVINGS PLAN (VCSP-Defined Benefit 529: funds 05174, 05176, 05179, and 5180)</t>
  </si>
  <si>
    <t>DEPARTMENT OF HUMAN RESOURCE MANAGEMENT (all funds except 05220 and 07422)</t>
  </si>
  <si>
    <t>LAWRENCEVILLE CORRECTIONAL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</si>
</sst>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3" formatCode="_(* #,##0.00_);_(* \(#,##0.00\);_(* &quot;-&quot;??_);_(@_)"/>
    <numFmt numFmtId="164" formatCode="_(* #,##0_);_(* \(#,##0\);_(* &quot;-&quot;??_);_(@_)"/>
    <numFmt numFmtId="165" formatCode="&quot;$&quot;#,##0\ ;\(&quot;$&quot;#,##0\)"/>
    <numFmt numFmtId="166" formatCode="mm/dd/yy;@"/>
    <numFmt numFmtId="167" formatCode="#,##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0.0000000000;\-#,##0.0000000000"/>
    <numFmt numFmtId="178" formatCode="mm/dd/yyyy"/>
    <numFmt numFmtId="179" formatCode="[&lt;=9999999]###\-####;\(###\)\ ###\-####"/>
  </numFmts>
  <fonts count="50">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8"/>
      <color indexed="81"/>
      <name val="Tahoma"/>
      <family val="2"/>
    </font>
    <font>
      <sz val="10"/>
      <name val="Palatino"/>
      <family val="1"/>
    </font>
    <font>
      <u/>
      <sz val="10"/>
      <color indexed="12"/>
      <name val="Palatino"/>
      <family val="1"/>
    </font>
    <font>
      <sz val="8"/>
      <color indexed="81"/>
      <name val="Tahoma"/>
      <family val="2"/>
    </font>
    <font>
      <sz val="10"/>
      <name val="Times New Roman"/>
      <family val="1"/>
    </font>
    <font>
      <b/>
      <sz val="10"/>
      <name val="Times New Roman"/>
      <family val="1"/>
    </font>
    <font>
      <sz val="12"/>
      <color indexed="24"/>
      <name val="Arial"/>
      <family val="2"/>
    </font>
    <font>
      <b/>
      <sz val="14"/>
      <color indexed="24"/>
      <name val="Arial"/>
      <family val="2"/>
    </font>
    <font>
      <b/>
      <sz val="12"/>
      <color indexed="24"/>
      <name val="Arial"/>
      <family val="2"/>
    </font>
    <font>
      <sz val="8"/>
      <name val="Times New Roman"/>
      <family val="1"/>
    </font>
    <font>
      <b/>
      <sz val="8"/>
      <name val="Times New Roman"/>
      <family val="1"/>
    </font>
    <font>
      <sz val="7"/>
      <color indexed="81"/>
      <name val="Tahoma"/>
      <family val="2"/>
    </font>
    <font>
      <b/>
      <sz val="10"/>
      <name val="Palatino"/>
    </font>
    <font>
      <u/>
      <sz val="8"/>
      <name val="Times New Roman"/>
      <family val="1"/>
    </font>
    <font>
      <u/>
      <sz val="8"/>
      <color indexed="12"/>
      <name val="Times New Roman"/>
      <family val="1"/>
    </font>
    <font>
      <b/>
      <sz val="7"/>
      <color indexed="81"/>
      <name val="Tahoma"/>
      <family val="2"/>
    </font>
    <font>
      <sz val="8"/>
      <name val="Arial"/>
      <family val="2"/>
    </font>
    <font>
      <sz val="10"/>
      <color indexed="81"/>
      <name val="Tahoma"/>
      <family val="2"/>
    </font>
    <font>
      <b/>
      <u/>
      <sz val="10"/>
      <name val="Palatino"/>
    </font>
    <font>
      <b/>
      <u/>
      <sz val="8"/>
      <name val="Times New Roman"/>
      <family val="1"/>
    </font>
    <font>
      <sz val="8"/>
      <name val="Times New Roman"/>
      <family val="1"/>
    </font>
    <font>
      <b/>
      <sz val="9"/>
      <name val="Times New Roman"/>
      <family val="1"/>
    </font>
    <font>
      <sz val="9"/>
      <name val="Times New Roman"/>
      <family val="1"/>
    </font>
    <font>
      <b/>
      <sz val="8"/>
      <color indexed="10"/>
      <name val="Times New Roman"/>
      <family val="1"/>
    </font>
    <font>
      <b/>
      <u/>
      <sz val="8"/>
      <color indexed="12"/>
      <name val="Times New Roman"/>
      <family val="1"/>
    </font>
    <font>
      <b/>
      <u/>
      <sz val="10"/>
      <color indexed="12"/>
      <name val="Times New Roman"/>
      <family val="1"/>
    </font>
    <font>
      <b/>
      <u/>
      <sz val="10"/>
      <color indexed="12"/>
      <name val="Arial"/>
      <family val="2"/>
    </font>
    <font>
      <sz val="10"/>
      <name val="Palatino"/>
    </font>
    <font>
      <b/>
      <u/>
      <sz val="9"/>
      <name val="Times New Roman"/>
      <family val="1"/>
    </font>
    <font>
      <b/>
      <u/>
      <sz val="10"/>
      <name val="Times New Roman"/>
      <family val="1"/>
    </font>
    <font>
      <sz val="10"/>
      <color indexed="8"/>
      <name val="MS Sans Serif"/>
      <family val="2"/>
    </font>
    <font>
      <sz val="8"/>
      <color theme="1"/>
      <name val="Arial"/>
      <family val="2"/>
    </font>
    <font>
      <sz val="8"/>
      <color rgb="FFFF0000"/>
      <name val="Times New Roman"/>
      <family val="1"/>
    </font>
    <font>
      <u/>
      <sz val="7.5"/>
      <color indexed="12"/>
      <name val="Courier"/>
      <family val="3"/>
    </font>
    <font>
      <sz val="10"/>
      <name val="Arial Unicode MS"/>
      <family val="2"/>
    </font>
    <font>
      <sz val="11"/>
      <color theme="1"/>
      <name val="Times New Roman"/>
      <family val="2"/>
    </font>
    <font>
      <sz val="9"/>
      <color indexed="81"/>
      <name val="Tahoma"/>
      <family val="2"/>
    </font>
    <font>
      <b/>
      <sz val="9"/>
      <color indexed="81"/>
      <name val="Tahoma"/>
      <family val="2"/>
    </font>
    <font>
      <sz val="6"/>
      <name val="Times New Roman"/>
      <family val="1"/>
    </font>
    <font>
      <b/>
      <sz val="8"/>
      <color indexed="8"/>
      <name val="Times New Roman"/>
      <family val="1"/>
    </font>
    <font>
      <sz val="12"/>
      <color theme="1"/>
      <name val="Times New Roman"/>
      <family val="2"/>
    </font>
    <font>
      <sz val="8"/>
      <color theme="1"/>
      <name val="Times New Roman"/>
      <family val="1"/>
    </font>
    <font>
      <sz val="10"/>
      <color theme="1"/>
      <name val="Times New Roman"/>
      <family val="1"/>
    </font>
    <font>
      <b/>
      <u/>
      <sz val="9"/>
      <color indexed="12"/>
      <name val="Arial"/>
      <family val="2"/>
    </font>
    <font>
      <b/>
      <u/>
      <sz val="9"/>
      <color indexed="12"/>
      <name val="Times New Roman"/>
      <family val="1"/>
    </font>
  </fonts>
  <fills count="22">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44">
    <xf numFmtId="0" fontId="0" fillId="0" borderId="0"/>
    <xf numFmtId="43" fontId="3" fillId="0" borderId="0" applyFont="0" applyFill="0" applyBorder="0" applyAlignment="0" applyProtection="0"/>
    <xf numFmtId="3" fontId="11" fillId="0" borderId="0" applyFont="0" applyFill="0" applyBorder="0" applyAlignment="0" applyProtection="0"/>
    <xf numFmtId="165"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167" fontId="3" fillId="0" borderId="0"/>
    <xf numFmtId="177" fontId="3" fillId="0" borderId="0"/>
    <xf numFmtId="168" fontId="3" fillId="0" borderId="0"/>
    <xf numFmtId="16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9" fontId="3" fillId="0" borderId="0" applyFont="0" applyFill="0" applyBorder="0" applyAlignment="0" applyProtection="0"/>
    <xf numFmtId="49" fontId="3" fillId="0" borderId="0"/>
    <xf numFmtId="0" fontId="11" fillId="0" borderId="1" applyNumberFormat="0" applyFont="0" applyFill="0" applyAlignment="0" applyProtection="0"/>
    <xf numFmtId="0" fontId="3" fillId="0" borderId="0"/>
    <xf numFmtId="0" fontId="14" fillId="0" borderId="0"/>
    <xf numFmtId="0" fontId="9" fillId="0" borderId="0"/>
    <xf numFmtId="0" fontId="2" fillId="0" borderId="0"/>
    <xf numFmtId="0" fontId="2" fillId="0" borderId="0"/>
    <xf numFmtId="0" fontId="35" fillId="0" borderId="0"/>
    <xf numFmtId="0" fontId="36" fillId="0" borderId="0"/>
    <xf numFmtId="41" fontId="36" fillId="0" borderId="0" applyFont="0" applyFill="0" applyBorder="0" applyAlignment="0" applyProtection="0"/>
    <xf numFmtId="0" fontId="36" fillId="0" borderId="0"/>
    <xf numFmtId="0" fontId="36" fillId="0" borderId="0"/>
    <xf numFmtId="0" fontId="38" fillId="0" borderId="0" applyNumberFormat="0" applyFill="0" applyBorder="0" applyAlignment="0" applyProtection="0">
      <alignment vertical="top"/>
      <protection locked="0"/>
    </xf>
    <xf numFmtId="0" fontId="3" fillId="0" borderId="0"/>
    <xf numFmtId="0" fontId="1" fillId="0" borderId="0"/>
    <xf numFmtId="43"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3" fillId="0" borderId="0" applyFont="0" applyFill="0" applyBorder="0" applyAlignment="0" applyProtection="0"/>
    <xf numFmtId="0" fontId="11" fillId="0" borderId="1"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9" fillId="0" borderId="0"/>
    <xf numFmtId="0" fontId="4" fillId="0" borderId="0" applyNumberFormat="0" applyFill="0" applyBorder="0" applyAlignment="0" applyProtection="0">
      <alignment vertical="top"/>
      <protection locked="0"/>
    </xf>
    <xf numFmtId="0" fontId="1" fillId="0" borderId="0"/>
    <xf numFmtId="0" fontId="1" fillId="0" borderId="0"/>
    <xf numFmtId="0" fontId="35"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0" fillId="0" borderId="0"/>
    <xf numFmtId="0" fontId="9" fillId="0" borderId="0"/>
    <xf numFmtId="43" fontId="21"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21" fillId="0" borderId="0"/>
    <xf numFmtId="0" fontId="21" fillId="0" borderId="0"/>
    <xf numFmtId="0" fontId="3" fillId="0" borderId="0"/>
    <xf numFmtId="9" fontId="21" fillId="0" borderId="0" applyFont="0" applyFill="0" applyBorder="0" applyAlignment="0" applyProtection="0"/>
    <xf numFmtId="0" fontId="11" fillId="0" borderId="0"/>
    <xf numFmtId="0" fontId="11" fillId="0" borderId="1" applyNumberFormat="0" applyFont="0" applyFill="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35" fillId="0" borderId="0"/>
    <xf numFmtId="0" fontId="45" fillId="0" borderId="0"/>
  </cellStyleXfs>
  <cellXfs count="290">
    <xf numFmtId="0" fontId="0" fillId="0" borderId="0" xfId="0"/>
    <xf numFmtId="0" fontId="14" fillId="2" borderId="3" xfId="0" applyFont="1" applyFill="1" applyBorder="1" applyAlignment="1" applyProtection="1">
      <alignment wrapText="1"/>
      <protection locked="0"/>
    </xf>
    <xf numFmtId="0" fontId="14" fillId="0" borderId="0" xfId="0" applyFont="1"/>
    <xf numFmtId="3" fontId="14" fillId="0" borderId="0" xfId="0" applyNumberFormat="1" applyFont="1" applyAlignment="1">
      <alignment wrapText="1"/>
    </xf>
    <xf numFmtId="3" fontId="14" fillId="0" borderId="0" xfId="0" applyNumberFormat="1" applyFont="1"/>
    <xf numFmtId="0" fontId="14" fillId="0" borderId="0" xfId="0" applyFont="1" applyAlignment="1">
      <alignment wrapText="1"/>
    </xf>
    <xf numFmtId="0" fontId="14" fillId="0" borderId="3" xfId="0" applyFont="1" applyBorder="1" applyAlignment="1">
      <alignment wrapText="1"/>
    </xf>
    <xf numFmtId="0" fontId="14" fillId="0" borderId="2" xfId="0" applyFont="1" applyBorder="1"/>
    <xf numFmtId="0" fontId="14" fillId="0" borderId="2" xfId="0" applyFont="1" applyBorder="1" applyAlignment="1">
      <alignment horizontal="center"/>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5" xfId="0" applyFont="1" applyBorder="1" applyAlignment="1">
      <alignment wrapText="1"/>
    </xf>
    <xf numFmtId="3" fontId="14" fillId="0" borderId="4" xfId="0" applyNumberFormat="1" applyFont="1" applyBorder="1" applyAlignment="1">
      <alignment horizontal="center" wrapText="1"/>
    </xf>
    <xf numFmtId="0" fontId="14" fillId="0" borderId="3" xfId="0" applyFont="1" applyBorder="1"/>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wrapText="1"/>
    </xf>
    <xf numFmtId="10" fontId="14" fillId="2" borderId="3" xfId="22" quotePrefix="1" applyNumberFormat="1" applyFont="1" applyFill="1" applyBorder="1" applyAlignment="1" applyProtection="1">
      <alignment horizontal="right"/>
      <protection locked="0"/>
    </xf>
    <xf numFmtId="0" fontId="15" fillId="0" borderId="3" xfId="0" applyFont="1" applyBorder="1" applyAlignment="1">
      <alignment horizontal="center" wrapText="1"/>
    </xf>
    <xf numFmtId="0" fontId="15" fillId="0" borderId="0" xfId="0" applyFont="1" applyAlignment="1">
      <alignment horizontal="center" wrapText="1"/>
    </xf>
    <xf numFmtId="0" fontId="14" fillId="2" borderId="3" xfId="0" applyFont="1" applyFill="1" applyBorder="1" applyAlignment="1" applyProtection="1">
      <alignment horizontal="center"/>
      <protection locked="0"/>
    </xf>
    <xf numFmtId="10" fontId="14" fillId="0" borderId="0" xfId="0" applyNumberFormat="1" applyFont="1"/>
    <xf numFmtId="0" fontId="15" fillId="0" borderId="0" xfId="0" applyFont="1" applyAlignment="1">
      <alignment horizontal="left" wrapText="1"/>
    </xf>
    <xf numFmtId="3" fontId="15" fillId="0" borderId="0" xfId="0" quotePrefix="1" applyNumberFormat="1" applyFont="1" applyAlignment="1">
      <alignment horizontal="left"/>
    </xf>
    <xf numFmtId="10" fontId="15" fillId="0" borderId="0" xfId="0" quotePrefix="1" applyNumberFormat="1" applyFont="1" applyAlignment="1">
      <alignment horizontal="left"/>
    </xf>
    <xf numFmtId="3" fontId="14" fillId="0" borderId="0" xfId="0" applyNumberFormat="1" applyFont="1" applyAlignment="1">
      <alignment horizontal="left"/>
    </xf>
    <xf numFmtId="15" fontId="14" fillId="0" borderId="0" xfId="0" quotePrefix="1" applyNumberFormat="1" applyFont="1"/>
    <xf numFmtId="0" fontId="14" fillId="0" borderId="6" xfId="0" applyFont="1" applyBorder="1"/>
    <xf numFmtId="3" fontId="14" fillId="0" borderId="7" xfId="0" applyNumberFormat="1" applyFont="1" applyBorder="1" applyAlignment="1">
      <alignment horizontal="center" wrapText="1"/>
    </xf>
    <xf numFmtId="10" fontId="14" fillId="0" borderId="4" xfId="0" applyNumberFormat="1" applyFont="1" applyBorder="1" applyAlignment="1">
      <alignment horizontal="center" wrapText="1"/>
    </xf>
    <xf numFmtId="0" fontId="14" fillId="0" borderId="3" xfId="0" applyFont="1" applyBorder="1" applyAlignment="1">
      <alignment horizontal="center"/>
    </xf>
    <xf numFmtId="10" fontId="14" fillId="0" borderId="4" xfId="0" applyNumberFormat="1" applyFont="1" applyBorder="1" applyAlignment="1">
      <alignment wrapText="1"/>
    </xf>
    <xf numFmtId="3" fontId="14" fillId="0" borderId="0" xfId="1" applyNumberFormat="1" applyFont="1" applyProtection="1"/>
    <xf numFmtId="0" fontId="14" fillId="0" borderId="0" xfId="0" quotePrefix="1" applyFont="1" applyAlignment="1">
      <alignment horizontal="left"/>
    </xf>
    <xf numFmtId="3" fontId="14" fillId="0" borderId="0" xfId="1" applyNumberFormat="1" applyFont="1" applyAlignment="1" applyProtection="1">
      <alignment horizontal="center"/>
    </xf>
    <xf numFmtId="3" fontId="18" fillId="0" borderId="0" xfId="1" applyNumberFormat="1" applyFont="1" applyAlignment="1" applyProtection="1">
      <alignment horizontal="center"/>
    </xf>
    <xf numFmtId="3" fontId="14" fillId="0" borderId="2" xfId="1" applyNumberFormat="1" applyFont="1" applyBorder="1" applyAlignment="1" applyProtection="1">
      <alignment horizontal="center"/>
    </xf>
    <xf numFmtId="3" fontId="14" fillId="0" borderId="0" xfId="1" applyNumberFormat="1" applyFont="1" applyFill="1" applyProtection="1"/>
    <xf numFmtId="10" fontId="14" fillId="0" borderId="0" xfId="22" quotePrefix="1" applyNumberFormat="1" applyFont="1" applyFill="1" applyAlignment="1" applyProtection="1">
      <alignment horizontal="right"/>
    </xf>
    <xf numFmtId="10" fontId="14" fillId="0" borderId="0" xfId="22" applyNumberFormat="1" applyFont="1" applyFill="1" applyProtection="1"/>
    <xf numFmtId="2" fontId="14" fillId="0" borderId="0" xfId="0" applyNumberFormat="1" applyFont="1"/>
    <xf numFmtId="3" fontId="14" fillId="0" borderId="0" xfId="1" applyNumberFormat="1" applyFont="1" applyBorder="1" applyProtection="1"/>
    <xf numFmtId="3" fontId="14" fillId="0" borderId="0" xfId="1" applyNumberFormat="1" applyFont="1" applyFill="1" applyBorder="1" applyProtection="1"/>
    <xf numFmtId="0" fontId="14" fillId="0" borderId="8" xfId="0" applyFont="1" applyBorder="1" applyAlignment="1">
      <alignment horizontal="left" wrapText="1"/>
    </xf>
    <xf numFmtId="0" fontId="14" fillId="0" borderId="7" xfId="0" applyFont="1" applyBorder="1" applyAlignment="1">
      <alignment wrapText="1"/>
    </xf>
    <xf numFmtId="0" fontId="14" fillId="0" borderId="8" xfId="0" applyFont="1" applyBorder="1" applyAlignment="1">
      <alignment wrapText="1"/>
    </xf>
    <xf numFmtId="0" fontId="19" fillId="0" borderId="0" xfId="8" applyFont="1" applyAlignment="1" applyProtection="1"/>
    <xf numFmtId="0" fontId="6" fillId="0" borderId="0" xfId="0" applyFont="1"/>
    <xf numFmtId="10" fontId="6" fillId="0" borderId="0" xfId="0" applyNumberFormat="1" applyFont="1"/>
    <xf numFmtId="0" fontId="6" fillId="0" borderId="0" xfId="0" applyFont="1" applyAlignment="1">
      <alignment wrapText="1"/>
    </xf>
    <xf numFmtId="0" fontId="17" fillId="0" borderId="0" xfId="0" applyFont="1"/>
    <xf numFmtId="3" fontId="6" fillId="0" borderId="0" xfId="0" applyNumberFormat="1" applyFont="1"/>
    <xf numFmtId="0" fontId="6" fillId="0" borderId="0" xfId="0" applyFont="1" applyAlignment="1">
      <alignment vertical="top" wrapText="1"/>
    </xf>
    <xf numFmtId="0" fontId="6" fillId="0" borderId="0" xfId="0" applyFont="1" applyAlignment="1">
      <alignment vertical="top"/>
    </xf>
    <xf numFmtId="0" fontId="7" fillId="0" borderId="0" xfId="8" applyFont="1" applyAlignment="1" applyProtection="1"/>
    <xf numFmtId="0" fontId="14" fillId="2" borderId="3" xfId="0" applyFont="1" applyFill="1" applyBorder="1" applyAlignment="1" applyProtection="1">
      <alignment vertical="top" wrapText="1"/>
      <protection locked="0"/>
    </xf>
    <xf numFmtId="3" fontId="6" fillId="2" borderId="3" xfId="0" applyNumberFormat="1" applyFont="1" applyFill="1" applyBorder="1" applyAlignment="1" applyProtection="1">
      <alignment vertical="top" wrapText="1"/>
      <protection locked="0"/>
    </xf>
    <xf numFmtId="10" fontId="14" fillId="0" borderId="0" xfId="22" quotePrefix="1" applyNumberFormat="1" applyFont="1" applyFill="1" applyBorder="1" applyAlignment="1" applyProtection="1">
      <alignment horizontal="right"/>
    </xf>
    <xf numFmtId="0" fontId="9" fillId="0" borderId="0" xfId="0" applyFont="1"/>
    <xf numFmtId="3" fontId="15" fillId="0" borderId="0" xfId="0" applyNumberFormat="1" applyFont="1"/>
    <xf numFmtId="3" fontId="15" fillId="0" borderId="2" xfId="0" applyNumberFormat="1" applyFont="1" applyBorder="1" applyAlignment="1">
      <alignment horizontal="center"/>
    </xf>
    <xf numFmtId="164" fontId="14" fillId="0" borderId="0" xfId="1" applyNumberFormat="1" applyFont="1" applyProtection="1"/>
    <xf numFmtId="164" fontId="14" fillId="0" borderId="3" xfId="1" applyNumberFormat="1" applyFont="1" applyFill="1" applyBorder="1" applyAlignment="1" applyProtection="1">
      <alignment wrapText="1"/>
    </xf>
    <xf numFmtId="164" fontId="14" fillId="0" borderId="0" xfId="1" applyNumberFormat="1" applyFont="1" applyFill="1" applyProtection="1"/>
    <xf numFmtId="3" fontId="15" fillId="0" borderId="9" xfId="1" applyNumberFormat="1" applyFont="1" applyFill="1" applyBorder="1" applyAlignment="1" applyProtection="1">
      <alignment wrapText="1"/>
    </xf>
    <xf numFmtId="10" fontId="14" fillId="0" borderId="0" xfId="0" applyNumberFormat="1" applyFont="1" applyAlignment="1">
      <alignment horizontal="center"/>
    </xf>
    <xf numFmtId="164" fontId="14" fillId="0" borderId="3" xfId="1" applyNumberFormat="1" applyFont="1" applyBorder="1" applyProtection="1"/>
    <xf numFmtId="0" fontId="23" fillId="0" borderId="0" xfId="0" applyFont="1" applyAlignment="1">
      <alignment vertical="top"/>
    </xf>
    <xf numFmtId="0" fontId="23" fillId="0" borderId="0" xfId="0" applyFont="1"/>
    <xf numFmtId="0" fontId="24" fillId="0" borderId="10" xfId="0" applyFont="1" applyBorder="1" applyAlignment="1">
      <alignment vertical="top" wrapText="1"/>
    </xf>
    <xf numFmtId="0" fontId="24" fillId="0" borderId="10" xfId="0" applyFont="1" applyBorder="1" applyAlignment="1">
      <alignment wrapText="1"/>
    </xf>
    <xf numFmtId="0" fontId="9" fillId="0" borderId="3" xfId="0" applyFont="1" applyBorder="1"/>
    <xf numFmtId="0" fontId="9" fillId="0" borderId="3" xfId="0" applyFont="1" applyBorder="1" applyAlignment="1">
      <alignment wrapText="1"/>
    </xf>
    <xf numFmtId="49" fontId="14" fillId="0" borderId="3" xfId="0" applyNumberFormat="1" applyFont="1" applyBorder="1" applyAlignment="1">
      <alignment horizontal="left" wrapText="1"/>
    </xf>
    <xf numFmtId="164" fontId="14" fillId="0" borderId="3" xfId="1" applyNumberFormat="1" applyFont="1" applyFill="1" applyBorder="1" applyAlignment="1" applyProtection="1">
      <alignment horizontal="center" wrapText="1"/>
    </xf>
    <xf numFmtId="10" fontId="14" fillId="0" borderId="3" xfId="0" quotePrefix="1" applyNumberFormat="1" applyFont="1" applyBorder="1" applyAlignment="1">
      <alignment horizontal="center"/>
    </xf>
    <xf numFmtId="41" fontId="14" fillId="2" borderId="3" xfId="0" applyNumberFormat="1" applyFont="1" applyFill="1" applyBorder="1" applyAlignment="1" applyProtection="1">
      <alignment wrapText="1"/>
      <protection locked="0"/>
    </xf>
    <xf numFmtId="41" fontId="27" fillId="0" borderId="3" xfId="0" applyNumberFormat="1" applyFont="1" applyBorder="1" applyAlignment="1">
      <alignment horizontal="center"/>
    </xf>
    <xf numFmtId="41" fontId="14" fillId="0" borderId="3" xfId="0" applyNumberFormat="1" applyFont="1" applyBorder="1" applyAlignment="1">
      <alignment wrapText="1"/>
    </xf>
    <xf numFmtId="41" fontId="14" fillId="0" borderId="4" xfId="0" applyNumberFormat="1" applyFont="1" applyBorder="1" applyAlignment="1">
      <alignment wrapText="1"/>
    </xf>
    <xf numFmtId="0" fontId="28" fillId="0" borderId="0" xfId="0" applyFont="1" applyAlignment="1">
      <alignment horizontal="right" wrapText="1"/>
    </xf>
    <xf numFmtId="41" fontId="28" fillId="0" borderId="0" xfId="0" applyNumberFormat="1" applyFont="1" applyAlignment="1">
      <alignment wrapText="1"/>
    </xf>
    <xf numFmtId="178" fontId="14" fillId="0" borderId="0" xfId="0" applyNumberFormat="1" applyFont="1" applyAlignment="1">
      <alignment horizontal="left"/>
    </xf>
    <xf numFmtId="166" fontId="9" fillId="2" borderId="3" xfId="0" applyNumberFormat="1" applyFont="1" applyFill="1" applyBorder="1" applyProtection="1">
      <protection locked="0"/>
    </xf>
    <xf numFmtId="166" fontId="14" fillId="2" borderId="3" xfId="0" applyNumberFormat="1" applyFont="1" applyFill="1" applyBorder="1" applyAlignment="1" applyProtection="1">
      <alignment horizontal="center"/>
      <protection locked="0"/>
    </xf>
    <xf numFmtId="0" fontId="10" fillId="0" borderId="0" xfId="0" applyFont="1"/>
    <xf numFmtId="0" fontId="15" fillId="0" borderId="4" xfId="0" applyFont="1" applyBorder="1" applyAlignment="1">
      <alignment horizontal="center" wrapText="1"/>
    </xf>
    <xf numFmtId="0" fontId="15" fillId="0" borderId="5" xfId="0" applyFont="1" applyBorder="1" applyAlignment="1">
      <alignment wrapText="1"/>
    </xf>
    <xf numFmtId="0" fontId="15" fillId="0" borderId="4" xfId="0" applyFont="1" applyBorder="1" applyAlignment="1">
      <alignment wrapText="1"/>
    </xf>
    <xf numFmtId="41" fontId="14" fillId="0" borderId="0" xfId="0" applyNumberFormat="1" applyFont="1" applyAlignment="1">
      <alignment wrapText="1"/>
    </xf>
    <xf numFmtId="0" fontId="32" fillId="0" borderId="0" xfId="0" applyFont="1" applyAlignment="1">
      <alignment horizontal="left" vertical="top" wrapText="1"/>
    </xf>
    <xf numFmtId="41" fontId="14" fillId="0" borderId="3" xfId="1" applyNumberFormat="1" applyFont="1" applyFill="1" applyBorder="1" applyAlignment="1" applyProtection="1">
      <alignment wrapText="1"/>
    </xf>
    <xf numFmtId="41" fontId="6" fillId="0" borderId="9" xfId="1" applyNumberFormat="1" applyFont="1" applyFill="1" applyBorder="1" applyProtection="1"/>
    <xf numFmtId="42" fontId="6" fillId="0" borderId="12" xfId="1" applyNumberFormat="1" applyFont="1" applyBorder="1" applyProtection="1"/>
    <xf numFmtId="10" fontId="15" fillId="0" borderId="2" xfId="0" applyNumberFormat="1" applyFont="1" applyBorder="1" applyAlignment="1">
      <alignment horizontal="center"/>
    </xf>
    <xf numFmtId="10" fontId="15" fillId="0" borderId="0" xfId="0" applyNumberFormat="1" applyFont="1" applyAlignment="1">
      <alignment horizontal="center"/>
    </xf>
    <xf numFmtId="3" fontId="15" fillId="0" borderId="10" xfId="0" applyNumberFormat="1" applyFont="1" applyBorder="1" applyAlignment="1">
      <alignment horizontal="center"/>
    </xf>
    <xf numFmtId="37" fontId="14" fillId="2" borderId="3" xfId="1" applyNumberFormat="1" applyFont="1" applyFill="1" applyBorder="1" applyAlignment="1" applyProtection="1">
      <alignment wrapText="1"/>
      <protection locked="0"/>
    </xf>
    <xf numFmtId="0" fontId="6" fillId="2" borderId="2" xfId="0" applyFont="1" applyFill="1" applyBorder="1" applyAlignment="1" applyProtection="1">
      <alignment horizontal="center" vertical="center" wrapText="1"/>
      <protection locked="0"/>
    </xf>
    <xf numFmtId="0" fontId="26" fillId="0" borderId="0" xfId="9" applyFont="1"/>
    <xf numFmtId="0" fontId="9" fillId="0" borderId="0" xfId="9" applyFont="1"/>
    <xf numFmtId="0" fontId="26" fillId="0" borderId="0" xfId="10" applyFont="1" applyAlignment="1">
      <alignment horizontal="left" vertical="top"/>
    </xf>
    <xf numFmtId="38" fontId="27" fillId="0" borderId="0" xfId="26" applyNumberFormat="1" applyFont="1" applyAlignment="1">
      <alignment horizontal="left" vertical="top"/>
    </xf>
    <xf numFmtId="0" fontId="9" fillId="0" borderId="0" xfId="27"/>
    <xf numFmtId="0" fontId="27" fillId="0" borderId="0" xfId="26" applyFont="1"/>
    <xf numFmtId="49" fontId="9" fillId="0" borderId="0" xfId="27" applyNumberFormat="1" applyAlignment="1">
      <alignment horizontal="left" vertical="top" wrapText="1"/>
    </xf>
    <xf numFmtId="0" fontId="10" fillId="0" borderId="0" xfId="9" applyFont="1"/>
    <xf numFmtId="0" fontId="9" fillId="0" borderId="0" xfId="9" applyFont="1" applyAlignment="1">
      <alignment horizontal="center" wrapText="1"/>
    </xf>
    <xf numFmtId="0" fontId="9" fillId="0" borderId="0" xfId="9" applyFont="1" applyAlignment="1">
      <alignment horizontal="justify" wrapText="1"/>
    </xf>
    <xf numFmtId="0" fontId="10" fillId="0" borderId="0" xfId="9" applyFont="1" applyAlignment="1">
      <alignment horizontal="right"/>
    </xf>
    <xf numFmtId="0" fontId="9" fillId="0" borderId="0" xfId="10" applyFont="1" applyAlignment="1">
      <alignment horizontal="right" vertical="top"/>
    </xf>
    <xf numFmtId="0" fontId="10" fillId="0" borderId="0" xfId="0" applyFont="1" applyAlignment="1">
      <alignment vertical="top" wrapText="1"/>
    </xf>
    <xf numFmtId="0" fontId="9" fillId="0" borderId="0" xfId="0" applyFont="1" applyAlignment="1">
      <alignment horizontal="center" vertical="top" wrapText="1"/>
    </xf>
    <xf numFmtId="0" fontId="9" fillId="2" borderId="3" xfId="0" applyFont="1" applyFill="1" applyBorder="1" applyAlignment="1" applyProtection="1">
      <alignment horizontal="center" vertical="center" wrapText="1"/>
      <protection locked="0"/>
    </xf>
    <xf numFmtId="0" fontId="9" fillId="0" borderId="0" xfId="0" applyFont="1" applyAlignment="1">
      <alignment vertical="top" wrapText="1"/>
    </xf>
    <xf numFmtId="166" fontId="9" fillId="0" borderId="0" xfId="0" applyNumberFormat="1" applyFont="1"/>
    <xf numFmtId="0" fontId="14" fillId="0" borderId="13" xfId="0" applyFont="1" applyBorder="1" applyAlignment="1">
      <alignment horizontal="center"/>
    </xf>
    <xf numFmtId="49" fontId="14" fillId="0" borderId="0" xfId="0" applyNumberFormat="1" applyFont="1" applyAlignment="1">
      <alignment horizontal="center" wrapText="1"/>
    </xf>
    <xf numFmtId="0" fontId="14" fillId="2" borderId="3" xfId="0" applyFont="1" applyFill="1" applyBorder="1" applyAlignment="1" applyProtection="1">
      <alignment horizontal="center" wrapText="1"/>
      <protection locked="0"/>
    </xf>
    <xf numFmtId="0" fontId="9" fillId="0" borderId="16" xfId="9" applyFont="1" applyBorder="1" applyAlignment="1">
      <alignment horizontal="center" wrapText="1"/>
    </xf>
    <xf numFmtId="43" fontId="14" fillId="0" borderId="3" xfId="1" applyFont="1" applyBorder="1" applyProtection="1"/>
    <xf numFmtId="43" fontId="14" fillId="0" borderId="0" xfId="1" applyFont="1" applyProtection="1"/>
    <xf numFmtId="43" fontId="14" fillId="0" borderId="3" xfId="1" applyFont="1" applyFill="1" applyBorder="1" applyAlignment="1" applyProtection="1">
      <alignment wrapText="1"/>
    </xf>
    <xf numFmtId="43" fontId="14" fillId="0" borderId="0" xfId="1" applyFont="1" applyFill="1" applyProtection="1"/>
    <xf numFmtId="3" fontId="15" fillId="0" borderId="0" xfId="0" applyNumberFormat="1" applyFont="1" applyAlignment="1">
      <alignment horizontal="center"/>
    </xf>
    <xf numFmtId="3" fontId="15" fillId="0" borderId="0" xfId="0" applyNumberFormat="1" applyFont="1" applyAlignment="1">
      <alignment horizontal="center" wrapText="1"/>
    </xf>
    <xf numFmtId="0" fontId="14" fillId="0" borderId="3" xfId="0" applyFont="1" applyBorder="1" applyAlignment="1">
      <alignment horizontal="center" wrapText="1"/>
    </xf>
    <xf numFmtId="0" fontId="10" fillId="0" borderId="0" xfId="10" applyFont="1" applyAlignment="1">
      <alignment horizontal="left" vertical="top"/>
    </xf>
    <xf numFmtId="0" fontId="9" fillId="0" borderId="0" xfId="26" applyFont="1"/>
    <xf numFmtId="38" fontId="9" fillId="0" borderId="0" xfId="26" applyNumberFormat="1" applyFont="1"/>
    <xf numFmtId="10" fontId="10" fillId="0" borderId="0" xfId="0" applyNumberFormat="1" applyFont="1" applyAlignment="1">
      <alignment horizontal="center"/>
    </xf>
    <xf numFmtId="164" fontId="9" fillId="0" borderId="0" xfId="1" applyNumberFormat="1" applyFont="1" applyFill="1" applyBorder="1" applyAlignment="1" applyProtection="1">
      <alignment wrapText="1"/>
    </xf>
    <xf numFmtId="10" fontId="10" fillId="0" borderId="2" xfId="0" applyNumberFormat="1" applyFont="1" applyBorder="1" applyAlignment="1">
      <alignment horizontal="center"/>
    </xf>
    <xf numFmtId="0" fontId="9" fillId="0" borderId="4" xfId="0" applyFont="1" applyBorder="1" applyAlignment="1">
      <alignment horizontal="center" wrapText="1"/>
    </xf>
    <xf numFmtId="0" fontId="37" fillId="0" borderId="3" xfId="0" applyFont="1" applyBorder="1" applyAlignment="1">
      <alignment wrapText="1"/>
    </xf>
    <xf numFmtId="0" fontId="14" fillId="0" borderId="3" xfId="25" applyFont="1" applyBorder="1" applyAlignment="1">
      <alignment wrapText="1"/>
    </xf>
    <xf numFmtId="2" fontId="15" fillId="0" borderId="0" xfId="0" applyNumberFormat="1" applyFont="1"/>
    <xf numFmtId="43" fontId="15" fillId="0" borderId="0" xfId="1" applyFont="1" applyFill="1" applyProtection="1"/>
    <xf numFmtId="0" fontId="15" fillId="0" borderId="0" xfId="0" applyFont="1"/>
    <xf numFmtId="3" fontId="15" fillId="0" borderId="0" xfId="1" applyNumberFormat="1" applyFont="1" applyFill="1" applyProtection="1"/>
    <xf numFmtId="164" fontId="14" fillId="0" borderId="0" xfId="1" applyNumberFormat="1" applyFont="1" applyFill="1" applyBorder="1" applyAlignment="1" applyProtection="1">
      <alignment wrapText="1"/>
    </xf>
    <xf numFmtId="49" fontId="14" fillId="0" borderId="3" xfId="0" applyNumberFormat="1" applyFont="1" applyBorder="1" applyAlignment="1">
      <alignment horizontal="center"/>
    </xf>
    <xf numFmtId="0" fontId="14" fillId="0" borderId="3" xfId="25" applyFont="1" applyBorder="1" applyAlignment="1">
      <alignment horizontal="center"/>
    </xf>
    <xf numFmtId="49" fontId="44" fillId="0" borderId="3" xfId="142" applyNumberFormat="1" applyFont="1" applyBorder="1" applyAlignment="1">
      <alignment horizontal="center" vertical="center" wrapText="1"/>
    </xf>
    <xf numFmtId="49" fontId="44" fillId="17" borderId="3" xfId="142" applyNumberFormat="1" applyFont="1" applyFill="1" applyBorder="1" applyAlignment="1">
      <alignment horizontal="center" vertical="center" wrapText="1"/>
    </xf>
    <xf numFmtId="49" fontId="44" fillId="18" borderId="3" xfId="142" applyNumberFormat="1" applyFont="1" applyFill="1" applyBorder="1" applyAlignment="1">
      <alignment horizontal="center" vertical="center"/>
    </xf>
    <xf numFmtId="49" fontId="15" fillId="18" borderId="3" xfId="0" applyNumberFormat="1" applyFont="1" applyFill="1" applyBorder="1" applyAlignment="1">
      <alignment horizontal="center" vertical="center" wrapText="1"/>
    </xf>
    <xf numFmtId="49" fontId="15" fillId="17" borderId="3" xfId="0" applyNumberFormat="1" applyFont="1" applyFill="1" applyBorder="1" applyAlignment="1">
      <alignment horizontal="center" vertical="center" wrapText="1"/>
    </xf>
    <xf numFmtId="49" fontId="0" fillId="0" borderId="0" xfId="0" applyNumberFormat="1"/>
    <xf numFmtId="49" fontId="14" fillId="0" borderId="3" xfId="0" applyNumberFormat="1" applyFont="1" applyBorder="1"/>
    <xf numFmtId="49" fontId="14" fillId="0" borderId="3" xfId="0" applyNumberFormat="1" applyFont="1" applyBorder="1" applyAlignment="1">
      <alignment wrapText="1"/>
    </xf>
    <xf numFmtId="49" fontId="14" fillId="20" borderId="3" xfId="0" applyNumberFormat="1" applyFont="1" applyFill="1" applyBorder="1" applyAlignment="1">
      <alignment horizontal="center"/>
    </xf>
    <xf numFmtId="49" fontId="0" fillId="19" borderId="0" xfId="0" applyNumberFormat="1" applyFill="1"/>
    <xf numFmtId="49" fontId="14" fillId="0" borderId="3" xfId="0" quotePrefix="1" applyNumberFormat="1" applyFont="1" applyBorder="1" applyAlignment="1">
      <alignment horizontal="center"/>
    </xf>
    <xf numFmtId="0" fontId="46" fillId="0" borderId="3" xfId="0" applyFont="1" applyBorder="1" applyAlignment="1">
      <alignment wrapText="1"/>
    </xf>
    <xf numFmtId="0" fontId="47" fillId="0" borderId="3" xfId="0" applyFont="1" applyBorder="1"/>
    <xf numFmtId="0" fontId="14" fillId="0" borderId="3" xfId="0" applyFont="1" applyBorder="1" applyAlignment="1">
      <alignment horizontal="left"/>
    </xf>
    <xf numFmtId="0" fontId="9" fillId="0" borderId="0" xfId="9" applyFont="1" applyAlignment="1">
      <alignment horizontal="left" wrapText="1"/>
    </xf>
    <xf numFmtId="0" fontId="14" fillId="0" borderId="3" xfId="0" applyFont="1" applyBorder="1" applyAlignment="1">
      <alignment horizontal="left" wrapText="1"/>
    </xf>
    <xf numFmtId="41" fontId="9" fillId="0" borderId="3" xfId="0" applyNumberFormat="1" applyFont="1" applyBorder="1" applyAlignment="1">
      <alignment wrapText="1"/>
    </xf>
    <xf numFmtId="41" fontId="9" fillId="4" borderId="3" xfId="0" applyNumberFormat="1" applyFont="1" applyFill="1" applyBorder="1" applyAlignment="1">
      <alignment wrapText="1"/>
    </xf>
    <xf numFmtId="41" fontId="9" fillId="3" borderId="3" xfId="0" applyNumberFormat="1" applyFont="1" applyFill="1" applyBorder="1" applyAlignment="1">
      <alignment wrapText="1"/>
    </xf>
    <xf numFmtId="41" fontId="14" fillId="2" borderId="3" xfId="0" applyNumberFormat="1" applyFont="1" applyFill="1" applyBorder="1" applyAlignment="1">
      <alignment wrapText="1"/>
    </xf>
    <xf numFmtId="41" fontId="14" fillId="16" borderId="3" xfId="0" applyNumberFormat="1" applyFont="1" applyFill="1" applyBorder="1" applyAlignment="1">
      <alignment wrapText="1"/>
    </xf>
    <xf numFmtId="41" fontId="9" fillId="9" borderId="3" xfId="0" applyNumberFormat="1" applyFont="1" applyFill="1" applyBorder="1" applyAlignment="1">
      <alignment wrapText="1"/>
    </xf>
    <xf numFmtId="41" fontId="9" fillId="12" borderId="3" xfId="0" applyNumberFormat="1" applyFont="1" applyFill="1" applyBorder="1" applyAlignment="1">
      <alignment wrapText="1"/>
    </xf>
    <xf numFmtId="41" fontId="14" fillId="9" borderId="3" xfId="0" applyNumberFormat="1" applyFont="1" applyFill="1" applyBorder="1" applyAlignment="1">
      <alignment wrapText="1"/>
    </xf>
    <xf numFmtId="41" fontId="9" fillId="7" borderId="3" xfId="0" applyNumberFormat="1" applyFont="1" applyFill="1" applyBorder="1" applyAlignment="1">
      <alignment wrapText="1"/>
    </xf>
    <xf numFmtId="41" fontId="9" fillId="15" borderId="3" xfId="0" applyNumberFormat="1" applyFont="1" applyFill="1" applyBorder="1" applyAlignment="1">
      <alignment wrapText="1"/>
    </xf>
    <xf numFmtId="41" fontId="9" fillId="13" borderId="3" xfId="0" applyNumberFormat="1" applyFont="1" applyFill="1" applyBorder="1" applyAlignment="1">
      <alignment wrapText="1"/>
    </xf>
    <xf numFmtId="41" fontId="14" fillId="11" borderId="3" xfId="0" applyNumberFormat="1" applyFont="1" applyFill="1" applyBorder="1" applyAlignment="1">
      <alignment wrapText="1"/>
    </xf>
    <xf numFmtId="41" fontId="9" fillId="8" borderId="3" xfId="0" applyNumberFormat="1" applyFont="1" applyFill="1" applyBorder="1" applyAlignment="1">
      <alignment wrapText="1"/>
    </xf>
    <xf numFmtId="41" fontId="9" fillId="6" borderId="3" xfId="0" applyNumberFormat="1" applyFont="1" applyFill="1" applyBorder="1" applyAlignment="1">
      <alignment wrapText="1"/>
    </xf>
    <xf numFmtId="41" fontId="14" fillId="9" borderId="3" xfId="0" applyNumberFormat="1" applyFont="1" applyFill="1" applyBorder="1"/>
    <xf numFmtId="41" fontId="14" fillId="11" borderId="3" xfId="0" applyNumberFormat="1" applyFont="1" applyFill="1" applyBorder="1"/>
    <xf numFmtId="41" fontId="9" fillId="15" borderId="3" xfId="0" applyNumberFormat="1" applyFont="1" applyFill="1" applyBorder="1" applyAlignment="1">
      <alignment vertical="center" wrapText="1"/>
    </xf>
    <xf numFmtId="41" fontId="9" fillId="13" borderId="3" xfId="0" applyNumberFormat="1" applyFont="1" applyFill="1" applyBorder="1" applyAlignment="1">
      <alignment vertical="center" wrapText="1"/>
    </xf>
    <xf numFmtId="41" fontId="14" fillId="11" borderId="3" xfId="0" applyNumberFormat="1" applyFont="1" applyFill="1" applyBorder="1" applyAlignment="1">
      <alignment vertical="center" wrapText="1"/>
    </xf>
    <xf numFmtId="41" fontId="9" fillId="8" borderId="3" xfId="0" applyNumberFormat="1" applyFont="1" applyFill="1" applyBorder="1" applyAlignment="1">
      <alignment vertical="top" wrapText="1"/>
    </xf>
    <xf numFmtId="0" fontId="9" fillId="3" borderId="3" xfId="0" applyFont="1" applyFill="1" applyBorder="1" applyAlignment="1">
      <alignment wrapText="1"/>
    </xf>
    <xf numFmtId="0" fontId="3" fillId="0" borderId="0" xfId="0" applyFont="1"/>
    <xf numFmtId="41" fontId="14" fillId="11" borderId="3" xfId="0" applyNumberFormat="1" applyFont="1" applyFill="1" applyBorder="1" applyAlignment="1">
      <alignment vertical="top" wrapText="1"/>
    </xf>
    <xf numFmtId="41" fontId="14" fillId="16" borderId="3" xfId="0" applyNumberFormat="1" applyFont="1" applyFill="1" applyBorder="1"/>
    <xf numFmtId="41" fontId="9" fillId="0" borderId="0" xfId="0" applyNumberFormat="1" applyFont="1" applyAlignment="1">
      <alignment wrapText="1"/>
    </xf>
    <xf numFmtId="41" fontId="14" fillId="21" borderId="3" xfId="0" applyNumberFormat="1" applyFont="1" applyFill="1" applyBorder="1"/>
    <xf numFmtId="41" fontId="14" fillId="21" borderId="3" xfId="0" applyNumberFormat="1" applyFont="1" applyFill="1" applyBorder="1" applyAlignment="1">
      <alignment wrapText="1"/>
    </xf>
    <xf numFmtId="41" fontId="9" fillId="15" borderId="3" xfId="0" applyNumberFormat="1" applyFont="1" applyFill="1" applyBorder="1"/>
    <xf numFmtId="41" fontId="14" fillId="2" borderId="13" xfId="0" applyNumberFormat="1" applyFont="1" applyFill="1" applyBorder="1" applyAlignment="1">
      <alignment wrapText="1"/>
    </xf>
    <xf numFmtId="41" fontId="9" fillId="12" borderId="0" xfId="0" applyNumberFormat="1" applyFont="1" applyFill="1" applyAlignment="1">
      <alignment wrapText="1"/>
    </xf>
    <xf numFmtId="41" fontId="14" fillId="9" borderId="0" xfId="0" applyNumberFormat="1" applyFont="1" applyFill="1"/>
    <xf numFmtId="41" fontId="14" fillId="2" borderId="0" xfId="0" applyNumberFormat="1" applyFont="1" applyFill="1" applyAlignment="1">
      <alignment wrapText="1"/>
    </xf>
    <xf numFmtId="41" fontId="9" fillId="5" borderId="3" xfId="0" applyNumberFormat="1" applyFont="1" applyFill="1" applyBorder="1" applyAlignment="1">
      <alignment wrapText="1"/>
    </xf>
    <xf numFmtId="41" fontId="14" fillId="16" borderId="3" xfId="0" applyNumberFormat="1" applyFont="1" applyFill="1" applyBorder="1" applyAlignment="1">
      <alignment horizontal="left" wrapText="1"/>
    </xf>
    <xf numFmtId="41" fontId="9" fillId="10" borderId="3" xfId="0" applyNumberFormat="1" applyFont="1" applyFill="1" applyBorder="1" applyAlignment="1">
      <alignment wrapText="1"/>
    </xf>
    <xf numFmtId="41" fontId="43" fillId="9" borderId="3" xfId="0" applyNumberFormat="1" applyFont="1" applyFill="1" applyBorder="1" applyAlignment="1">
      <alignment wrapText="1"/>
    </xf>
    <xf numFmtId="41" fontId="9" fillId="14" borderId="3" xfId="0" applyNumberFormat="1" applyFont="1" applyFill="1" applyBorder="1" applyAlignment="1">
      <alignment wrapText="1"/>
    </xf>
    <xf numFmtId="41" fontId="14" fillId="2" borderId="3" xfId="0" applyNumberFormat="1" applyFont="1" applyFill="1" applyBorder="1" applyProtection="1">
      <protection locked="0"/>
    </xf>
    <xf numFmtId="0" fontId="14" fillId="20" borderId="3" xfId="0" applyFont="1" applyFill="1" applyBorder="1" applyAlignment="1">
      <alignment horizontal="left"/>
    </xf>
    <xf numFmtId="0" fontId="46" fillId="20" borderId="3" xfId="0" applyFont="1" applyFill="1" applyBorder="1" applyAlignment="1">
      <alignment horizontal="left"/>
    </xf>
    <xf numFmtId="41" fontId="14" fillId="10" borderId="3" xfId="0" applyNumberFormat="1" applyFont="1" applyFill="1" applyBorder="1" applyAlignment="1" applyProtection="1">
      <alignment wrapText="1"/>
      <protection locked="0"/>
    </xf>
    <xf numFmtId="41" fontId="14" fillId="0" borderId="4" xfId="1" applyNumberFormat="1" applyFont="1" applyFill="1" applyBorder="1" applyAlignment="1" applyProtection="1">
      <alignment wrapText="1"/>
    </xf>
    <xf numFmtId="41" fontId="14" fillId="2" borderId="0" xfId="0" applyNumberFormat="1" applyFont="1" applyFill="1" applyAlignment="1" applyProtection="1">
      <alignment wrapText="1"/>
      <protection locked="0"/>
    </xf>
    <xf numFmtId="41" fontId="14" fillId="10" borderId="3" xfId="0" applyNumberFormat="1" applyFont="1" applyFill="1" applyBorder="1" applyProtection="1">
      <protection locked="0"/>
    </xf>
    <xf numFmtId="0" fontId="15" fillId="0" borderId="3" xfId="0" applyFont="1" applyBorder="1" applyAlignment="1">
      <alignment horizontal="left" wrapText="1"/>
    </xf>
    <xf numFmtId="0" fontId="14" fillId="0" borderId="3" xfId="0" applyFont="1" applyBorder="1" applyAlignment="1">
      <alignment horizontal="left"/>
    </xf>
    <xf numFmtId="0" fontId="14" fillId="2" borderId="3" xfId="0" applyFont="1" applyFill="1" applyBorder="1" applyAlignment="1" applyProtection="1">
      <alignment horizontal="left"/>
      <protection locked="0"/>
    </xf>
    <xf numFmtId="179" fontId="14" fillId="2" borderId="3" xfId="0" applyNumberFormat="1" applyFont="1" applyFill="1" applyBorder="1" applyAlignment="1" applyProtection="1">
      <alignment horizontal="left"/>
      <protection locked="0"/>
    </xf>
    <xf numFmtId="49" fontId="14" fillId="2" borderId="3" xfId="0" applyNumberFormat="1" applyFont="1" applyFill="1" applyBorder="1" applyAlignment="1" applyProtection="1">
      <alignment horizontal="left"/>
      <protection locked="0"/>
    </xf>
    <xf numFmtId="0" fontId="48" fillId="2" borderId="3" xfId="8" applyFont="1" applyFill="1" applyBorder="1" applyAlignment="1" applyProtection="1">
      <alignment horizontal="left"/>
      <protection locked="0"/>
    </xf>
    <xf numFmtId="0" fontId="49" fillId="2" borderId="3" xfId="0" applyFont="1" applyFill="1" applyBorder="1" applyAlignment="1" applyProtection="1">
      <alignment horizontal="left"/>
      <protection locked="0"/>
    </xf>
    <xf numFmtId="166" fontId="14" fillId="2" borderId="3" xfId="0" applyNumberFormat="1" applyFont="1" applyFill="1" applyBorder="1" applyAlignment="1" applyProtection="1">
      <alignment horizontal="left"/>
      <protection locked="0"/>
    </xf>
    <xf numFmtId="179" fontId="0" fillId="0" borderId="3" xfId="0" applyNumberFormat="1" applyBorder="1" applyAlignment="1" applyProtection="1">
      <alignment horizontal="left"/>
      <protection locked="0"/>
    </xf>
    <xf numFmtId="0" fontId="29" fillId="2" borderId="3" xfId="0" applyFont="1" applyFill="1" applyBorder="1" applyAlignment="1" applyProtection="1">
      <alignment horizontal="left"/>
      <protection locked="0"/>
    </xf>
    <xf numFmtId="0" fontId="31" fillId="0" borderId="3" xfId="0" applyFont="1" applyBorder="1" applyAlignment="1" applyProtection="1">
      <alignment horizontal="left"/>
      <protection locked="0"/>
    </xf>
    <xf numFmtId="166" fontId="14" fillId="2" borderId="14" xfId="0" applyNumberFormat="1" applyFont="1" applyFill="1" applyBorder="1" applyAlignment="1" applyProtection="1">
      <alignment horizontal="left"/>
      <protection locked="0"/>
    </xf>
    <xf numFmtId="166" fontId="14" fillId="2" borderId="13" xfId="0" applyNumberFormat="1" applyFont="1" applyFill="1" applyBorder="1" applyAlignment="1" applyProtection="1">
      <alignment horizontal="left"/>
      <protection locked="0"/>
    </xf>
    <xf numFmtId="0" fontId="0" fillId="0" borderId="3" xfId="0" applyBorder="1" applyAlignment="1">
      <alignment horizontal="left"/>
    </xf>
    <xf numFmtId="3" fontId="14" fillId="0" borderId="14" xfId="1" applyNumberFormat="1" applyFont="1" applyBorder="1" applyAlignment="1" applyProtection="1">
      <alignment horizontal="center"/>
    </xf>
    <xf numFmtId="3" fontId="14" fillId="0" borderId="15" xfId="1" applyNumberFormat="1" applyFont="1" applyBorder="1" applyAlignment="1" applyProtection="1">
      <alignment horizontal="center"/>
    </xf>
    <xf numFmtId="3" fontId="14" fillId="0" borderId="13" xfId="1" applyNumberFormat="1" applyFont="1" applyBorder="1" applyAlignment="1" applyProtection="1">
      <alignment horizontal="center"/>
    </xf>
    <xf numFmtId="0" fontId="14" fillId="0" borderId="14" xfId="0" applyFont="1" applyBorder="1" applyAlignment="1">
      <alignment horizontal="left"/>
    </xf>
    <xf numFmtId="0" fontId="14" fillId="0" borderId="15" xfId="0" applyFont="1" applyBorder="1" applyAlignment="1">
      <alignment horizontal="left"/>
    </xf>
    <xf numFmtId="0" fontId="14" fillId="0" borderId="13" xfId="0" applyFont="1" applyBorder="1" applyAlignment="1">
      <alignment horizontal="left"/>
    </xf>
    <xf numFmtId="0" fontId="14" fillId="2" borderId="14" xfId="0" applyFont="1" applyFill="1" applyBorder="1" applyAlignment="1" applyProtection="1">
      <alignment horizontal="left"/>
      <protection locked="0"/>
    </xf>
    <xf numFmtId="0" fontId="14" fillId="2" borderId="15" xfId="0" applyFont="1" applyFill="1" applyBorder="1" applyAlignment="1" applyProtection="1">
      <alignment horizontal="left"/>
      <protection locked="0"/>
    </xf>
    <xf numFmtId="0" fontId="14" fillId="2" borderId="13" xfId="0" applyFont="1" applyFill="1" applyBorder="1" applyAlignment="1" applyProtection="1">
      <alignment horizontal="left"/>
      <protection locked="0"/>
    </xf>
    <xf numFmtId="179" fontId="14" fillId="2" borderId="14" xfId="0" applyNumberFormat="1" applyFont="1" applyFill="1" applyBorder="1" applyAlignment="1" applyProtection="1">
      <alignment horizontal="left"/>
      <protection locked="0"/>
    </xf>
    <xf numFmtId="179" fontId="14" fillId="2" borderId="15" xfId="0" applyNumberFormat="1" applyFont="1" applyFill="1" applyBorder="1" applyAlignment="1" applyProtection="1">
      <alignment horizontal="left"/>
      <protection locked="0"/>
    </xf>
    <xf numFmtId="179" fontId="14" fillId="2" borderId="13" xfId="0" applyNumberFormat="1" applyFont="1" applyFill="1" applyBorder="1" applyAlignment="1" applyProtection="1">
      <alignment horizontal="left"/>
      <protection locked="0"/>
    </xf>
    <xf numFmtId="0" fontId="29" fillId="2" borderId="14" xfId="0" applyFont="1" applyFill="1" applyBorder="1" applyAlignment="1" applyProtection="1">
      <alignment horizontal="left"/>
      <protection locked="0"/>
    </xf>
    <xf numFmtId="0" fontId="29" fillId="2" borderId="15" xfId="0" applyFont="1" applyFill="1" applyBorder="1" applyAlignment="1" applyProtection="1">
      <alignment horizontal="left"/>
      <protection locked="0"/>
    </xf>
    <xf numFmtId="0" fontId="29" fillId="2" borderId="13" xfId="0" applyFont="1" applyFill="1" applyBorder="1" applyAlignment="1" applyProtection="1">
      <alignment horizontal="left"/>
      <protection locked="0"/>
    </xf>
    <xf numFmtId="166" fontId="14" fillId="2" borderId="15" xfId="0" applyNumberFormat="1" applyFont="1" applyFill="1" applyBorder="1" applyAlignment="1" applyProtection="1">
      <alignment horizontal="left"/>
      <protection locked="0"/>
    </xf>
    <xf numFmtId="0" fontId="17" fillId="0" borderId="11" xfId="0" applyFont="1" applyBorder="1" applyAlignment="1">
      <alignment horizontal="left" vertical="center" wrapText="1"/>
    </xf>
    <xf numFmtId="0" fontId="17" fillId="0" borderId="0" xfId="0" applyFont="1" applyAlignment="1">
      <alignment horizontal="left" vertical="center" wrapText="1"/>
    </xf>
    <xf numFmtId="0" fontId="10" fillId="0" borderId="3" xfId="0" applyFont="1" applyBorder="1" applyAlignment="1">
      <alignment horizontal="left" wrapText="1"/>
    </xf>
    <xf numFmtId="0" fontId="9" fillId="0" borderId="14" xfId="0" applyFont="1" applyBorder="1" applyAlignment="1">
      <alignment horizontal="left"/>
    </xf>
    <xf numFmtId="0" fontId="9" fillId="0" borderId="15" xfId="0" applyFont="1" applyBorder="1" applyAlignment="1">
      <alignment horizontal="left"/>
    </xf>
    <xf numFmtId="0" fontId="9" fillId="0" borderId="13" xfId="0" applyFont="1" applyBorder="1" applyAlignment="1">
      <alignment horizontal="left"/>
    </xf>
    <xf numFmtId="0" fontId="9" fillId="0" borderId="3" xfId="0" applyFont="1" applyBorder="1" applyAlignment="1">
      <alignment horizontal="left"/>
    </xf>
    <xf numFmtId="0" fontId="9" fillId="2" borderId="14"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179" fontId="9" fillId="2" borderId="14" xfId="0" applyNumberFormat="1" applyFont="1" applyFill="1" applyBorder="1" applyAlignment="1" applyProtection="1">
      <alignment horizontal="left"/>
      <protection locked="0"/>
    </xf>
    <xf numFmtId="179" fontId="9" fillId="2" borderId="15" xfId="0" applyNumberFormat="1" applyFont="1" applyFill="1" applyBorder="1" applyAlignment="1" applyProtection="1">
      <alignment horizontal="left"/>
      <protection locked="0"/>
    </xf>
    <xf numFmtId="179" fontId="9" fillId="2" borderId="13" xfId="0" applyNumberFormat="1" applyFont="1" applyFill="1" applyBorder="1" applyAlignment="1" applyProtection="1">
      <alignment horizontal="left"/>
      <protection locked="0"/>
    </xf>
    <xf numFmtId="0" fontId="30" fillId="2" borderId="14" xfId="0" applyFont="1" applyFill="1" applyBorder="1" applyAlignment="1" applyProtection="1">
      <alignment horizontal="left"/>
      <protection locked="0"/>
    </xf>
    <xf numFmtId="0" fontId="30" fillId="2" borderId="15" xfId="0" applyFont="1" applyFill="1" applyBorder="1" applyAlignment="1" applyProtection="1">
      <alignment horizontal="left"/>
      <protection locked="0"/>
    </xf>
    <xf numFmtId="0" fontId="30" fillId="2" borderId="13" xfId="0" applyFont="1" applyFill="1" applyBorder="1" applyAlignment="1" applyProtection="1">
      <alignment horizontal="left"/>
      <protection locked="0"/>
    </xf>
    <xf numFmtId="166" fontId="9" fillId="2" borderId="14" xfId="0" applyNumberFormat="1" applyFont="1" applyFill="1" applyBorder="1" applyAlignment="1" applyProtection="1">
      <alignment horizontal="left"/>
      <protection locked="0"/>
    </xf>
    <xf numFmtId="166" fontId="9" fillId="2" borderId="15" xfId="0" applyNumberFormat="1" applyFont="1" applyFill="1" applyBorder="1" applyAlignment="1" applyProtection="1">
      <alignment horizontal="left"/>
      <protection locked="0"/>
    </xf>
    <xf numFmtId="166" fontId="9" fillId="2" borderId="13" xfId="0" applyNumberFormat="1" applyFont="1" applyFill="1" applyBorder="1" applyAlignment="1" applyProtection="1">
      <alignment horizontal="left"/>
      <protection locked="0"/>
    </xf>
    <xf numFmtId="0" fontId="9" fillId="0" borderId="10" xfId="9" applyFont="1" applyBorder="1" applyAlignment="1">
      <alignment horizontal="left" wrapText="1"/>
    </xf>
    <xf numFmtId="0" fontId="0" fillId="0" borderId="8" xfId="0" applyBorder="1"/>
    <xf numFmtId="0" fontId="0" fillId="0" borderId="6" xfId="0" applyBorder="1"/>
    <xf numFmtId="0" fontId="9" fillId="0" borderId="7" xfId="9" applyFont="1" applyBorder="1" applyAlignment="1">
      <alignment horizontal="left" wrapText="1"/>
    </xf>
    <xf numFmtId="0" fontId="0" fillId="0" borderId="9" xfId="0" applyBorder="1"/>
    <xf numFmtId="0" fontId="0" fillId="0" borderId="5" xfId="0" applyBorder="1"/>
    <xf numFmtId="0" fontId="9" fillId="0" borderId="0" xfId="9" applyFont="1" applyAlignment="1">
      <alignment horizontal="left" wrapText="1"/>
    </xf>
    <xf numFmtId="0" fontId="9" fillId="0" borderId="14" xfId="9" applyFont="1" applyBorder="1" applyAlignment="1">
      <alignment horizontal="left"/>
    </xf>
    <xf numFmtId="0" fontId="9" fillId="0" borderId="15" xfId="9" applyFont="1" applyBorder="1" applyAlignment="1">
      <alignment horizontal="left"/>
    </xf>
    <xf numFmtId="0" fontId="9" fillId="0" borderId="13" xfId="9" applyFont="1" applyBorder="1" applyAlignment="1">
      <alignment horizontal="left"/>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3" xfId="25" applyFont="1" applyBorder="1" applyAlignment="1">
      <alignment horizontal="left" vertical="top" wrapText="1"/>
    </xf>
    <xf numFmtId="0" fontId="10" fillId="0" borderId="3" xfId="25" applyFont="1" applyBorder="1" applyAlignment="1">
      <alignment horizontal="left" vertical="top" wrapText="1"/>
    </xf>
    <xf numFmtId="0" fontId="10" fillId="0" borderId="10"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horizontal="left" vertical="top" wrapText="1"/>
    </xf>
    <xf numFmtId="0" fontId="26" fillId="0" borderId="0" xfId="26" applyFont="1" applyAlignment="1">
      <alignment horizontal="left"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6" xfId="0" applyFont="1" applyBorder="1" applyAlignment="1">
      <alignment horizontal="left" vertical="top" wrapText="1"/>
    </xf>
    <xf numFmtId="0" fontId="9" fillId="2" borderId="3" xfId="27" applyFill="1" applyBorder="1" applyAlignment="1" applyProtection="1">
      <alignment horizontal="left" vertical="top" wrapText="1"/>
      <protection locked="0"/>
    </xf>
    <xf numFmtId="0" fontId="9" fillId="2" borderId="3" xfId="27" applyFill="1" applyBorder="1" applyAlignment="1" applyProtection="1">
      <alignment wrapText="1"/>
      <protection locked="0"/>
    </xf>
    <xf numFmtId="0" fontId="9" fillId="0" borderId="0" xfId="9" applyFont="1" applyAlignment="1">
      <alignment horizontal="left" vertical="top" wrapText="1"/>
    </xf>
    <xf numFmtId="0" fontId="0" fillId="0" borderId="0" xfId="0" applyAlignment="1">
      <alignment vertical="top" wrapText="1"/>
    </xf>
    <xf numFmtId="0" fontId="29" fillId="2" borderId="13" xfId="0" applyFont="1" applyFill="1" applyBorder="1" applyAlignment="1" applyProtection="1">
      <alignment horizontal="left" wrapText="1"/>
      <protection locked="0"/>
    </xf>
    <xf numFmtId="0" fontId="29" fillId="2" borderId="3" xfId="0" applyFont="1" applyFill="1" applyBorder="1" applyAlignment="1" applyProtection="1">
      <alignment horizontal="left" wrapText="1"/>
      <protection locked="0"/>
    </xf>
    <xf numFmtId="166" fontId="14" fillId="2" borderId="13" xfId="0" applyNumberFormat="1" applyFont="1" applyFill="1" applyBorder="1" applyAlignment="1" applyProtection="1">
      <alignment horizontal="left" wrapText="1"/>
      <protection locked="0"/>
    </xf>
    <xf numFmtId="166" fontId="14" fillId="2" borderId="3" xfId="0" applyNumberFormat="1" applyFont="1" applyFill="1" applyBorder="1" applyAlignment="1" applyProtection="1">
      <alignment horizontal="left" wrapText="1"/>
      <protection locked="0"/>
    </xf>
    <xf numFmtId="0" fontId="14" fillId="0" borderId="13" xfId="0" applyFont="1" applyBorder="1" applyAlignment="1">
      <alignment horizontal="left" wrapText="1"/>
    </xf>
    <xf numFmtId="0" fontId="14" fillId="0" borderId="3" xfId="0" applyFont="1" applyBorder="1" applyAlignment="1">
      <alignment horizontal="left" wrapText="1"/>
    </xf>
    <xf numFmtId="0" fontId="14" fillId="2" borderId="13" xfId="0" applyFont="1" applyFill="1" applyBorder="1" applyAlignment="1" applyProtection="1">
      <alignment horizontal="left" wrapText="1"/>
      <protection locked="0"/>
    </xf>
    <xf numFmtId="0" fontId="14" fillId="2" borderId="3" xfId="0" applyFont="1" applyFill="1" applyBorder="1" applyAlignment="1" applyProtection="1">
      <alignment horizontal="left" wrapText="1"/>
      <protection locked="0"/>
    </xf>
    <xf numFmtId="179" fontId="14" fillId="2" borderId="13" xfId="0" applyNumberFormat="1" applyFont="1" applyFill="1" applyBorder="1" applyAlignment="1" applyProtection="1">
      <alignment horizontal="left" wrapText="1"/>
      <protection locked="0"/>
    </xf>
    <xf numFmtId="179" fontId="14" fillId="2" borderId="3" xfId="0" applyNumberFormat="1" applyFont="1" applyFill="1" applyBorder="1" applyAlignment="1" applyProtection="1">
      <alignment horizontal="left" wrapText="1"/>
      <protection locked="0"/>
    </xf>
    <xf numFmtId="0" fontId="15" fillId="0" borderId="14" xfId="0" applyFont="1" applyBorder="1"/>
    <xf numFmtId="0" fontId="0" fillId="0" borderId="13" xfId="0" applyBorder="1"/>
  </cellXfs>
  <cellStyles count="144">
    <cellStyle name="CAFR no decimal" xfId="32" xr:uid="{00000000-0005-0000-0000-000000000000}"/>
    <cellStyle name="Comma" xfId="1" builtinId="3"/>
    <cellStyle name="Comma 2" xfId="38" xr:uid="{00000000-0005-0000-0000-000002000000}"/>
    <cellStyle name="Comma 3" xfId="54" xr:uid="{00000000-0005-0000-0000-000003000000}"/>
    <cellStyle name="Comma 3 2" xfId="83" xr:uid="{00000000-0005-0000-0000-000004000000}"/>
    <cellStyle name="Comma 3 2 2" xfId="100" xr:uid="{00000000-0005-0000-0000-000005000000}"/>
    <cellStyle name="Comma 3 2 3" xfId="91" xr:uid="{00000000-0005-0000-0000-000006000000}"/>
    <cellStyle name="Comma 3 3" xfId="70" xr:uid="{00000000-0005-0000-0000-000007000000}"/>
    <cellStyle name="Comma 3 3 2" xfId="129" xr:uid="{00000000-0005-0000-0000-000008000000}"/>
    <cellStyle name="Comma 3 4" xfId="97" xr:uid="{00000000-0005-0000-0000-000009000000}"/>
    <cellStyle name="Comma 4" xfId="101" xr:uid="{00000000-0005-0000-0000-00000A000000}"/>
    <cellStyle name="Comma0" xfId="2" xr:uid="{00000000-0005-0000-0000-00000B000000}"/>
    <cellStyle name="Currency0" xfId="3" xr:uid="{00000000-0005-0000-0000-00000C000000}"/>
    <cellStyle name="Date" xfId="4" xr:uid="{00000000-0005-0000-0000-00000D000000}"/>
    <cellStyle name="Fixed" xfId="5" xr:uid="{00000000-0005-0000-0000-00000E000000}"/>
    <cellStyle name="Heading 1" xfId="6" builtinId="16" customBuiltin="1"/>
    <cellStyle name="Heading 1 2" xfId="39" xr:uid="{00000000-0005-0000-0000-000010000000}"/>
    <cellStyle name="Heading 1 3" xfId="102" xr:uid="{00000000-0005-0000-0000-000011000000}"/>
    <cellStyle name="Heading 2" xfId="7" builtinId="17" customBuiltin="1"/>
    <cellStyle name="Heading 2 2" xfId="40" xr:uid="{00000000-0005-0000-0000-000013000000}"/>
    <cellStyle name="Heading 2 3" xfId="103" xr:uid="{00000000-0005-0000-0000-000014000000}"/>
    <cellStyle name="Hyperlink" xfId="8" builtinId="8"/>
    <cellStyle name="Hyperlink 2" xfId="56" xr:uid="{00000000-0005-0000-0000-000016000000}"/>
    <cellStyle name="Hyperlink 2 2" xfId="104" xr:uid="{00000000-0005-0000-0000-000017000000}"/>
    <cellStyle name="Hyperlink 3" xfId="105" xr:uid="{00000000-0005-0000-0000-000018000000}"/>
    <cellStyle name="Hyperlink 4" xfId="35" xr:uid="{00000000-0005-0000-0000-000019000000}"/>
    <cellStyle name="Normal" xfId="0" builtinId="0"/>
    <cellStyle name="Normal 2" xfId="25" xr:uid="{00000000-0005-0000-0000-00001B000000}"/>
    <cellStyle name="Normal 2 2" xfId="29" xr:uid="{00000000-0005-0000-0000-00001C000000}"/>
    <cellStyle name="Normal 2 2 2" xfId="34" xr:uid="{00000000-0005-0000-0000-00001D000000}"/>
    <cellStyle name="Normal 2 2 2 2" xfId="107" xr:uid="{00000000-0005-0000-0000-00001E000000}"/>
    <cellStyle name="Normal 2 2 3" xfId="106" xr:uid="{00000000-0005-0000-0000-00001F000000}"/>
    <cellStyle name="Normal 2 2 4" xfId="58" xr:uid="{00000000-0005-0000-0000-000020000000}"/>
    <cellStyle name="Normal 2 3" xfId="31" xr:uid="{00000000-0005-0000-0000-000021000000}"/>
    <cellStyle name="Normal 2 4" xfId="28" xr:uid="{00000000-0005-0000-0000-000022000000}"/>
    <cellStyle name="Normal 2 4 2" xfId="57" xr:uid="{00000000-0005-0000-0000-000023000000}"/>
    <cellStyle name="Normal 3" xfId="33" xr:uid="{00000000-0005-0000-0000-000024000000}"/>
    <cellStyle name="Normal 3 2" xfId="60" xr:uid="{00000000-0005-0000-0000-000025000000}"/>
    <cellStyle name="Normal 3 2 2" xfId="108" xr:uid="{00000000-0005-0000-0000-000026000000}"/>
    <cellStyle name="Normal 3 3" xfId="109" xr:uid="{00000000-0005-0000-0000-000027000000}"/>
    <cellStyle name="Normal 3 4" xfId="110" xr:uid="{00000000-0005-0000-0000-000028000000}"/>
    <cellStyle name="Normal 3 5" xfId="111" xr:uid="{00000000-0005-0000-0000-000029000000}"/>
    <cellStyle name="Normal 3 6" xfId="99" xr:uid="{00000000-0005-0000-0000-00002A000000}"/>
    <cellStyle name="Normal 3 7" xfId="36" xr:uid="{00000000-0005-0000-0000-00002B000000}"/>
    <cellStyle name="Normal 4" xfId="30" xr:uid="{00000000-0005-0000-0000-00002C000000}"/>
    <cellStyle name="Normal 4 10" xfId="37" xr:uid="{00000000-0005-0000-0000-00002D000000}"/>
    <cellStyle name="Normal 4 2" xfId="43" xr:uid="{00000000-0005-0000-0000-00002E000000}"/>
    <cellStyle name="Normal 4 2 2" xfId="46" xr:uid="{00000000-0005-0000-0000-00002F000000}"/>
    <cellStyle name="Normal 4 2 2 2" xfId="75" xr:uid="{00000000-0005-0000-0000-000030000000}"/>
    <cellStyle name="Normal 4 2 2 2 2" xfId="87" xr:uid="{00000000-0005-0000-0000-000031000000}"/>
    <cellStyle name="Normal 4 2 2 3" xfId="64" xr:uid="{00000000-0005-0000-0000-000032000000}"/>
    <cellStyle name="Normal 4 2 2 3 2" xfId="137" xr:uid="{00000000-0005-0000-0000-000033000000}"/>
    <cellStyle name="Normal 4 2 2 4" xfId="114" xr:uid="{00000000-0005-0000-0000-000034000000}"/>
    <cellStyle name="Normal 4 2 3" xfId="48" xr:uid="{00000000-0005-0000-0000-000035000000}"/>
    <cellStyle name="Normal 4 2 3 2" xfId="77" xr:uid="{00000000-0005-0000-0000-000036000000}"/>
    <cellStyle name="Normal 4 2 3 2 2" xfId="90" xr:uid="{00000000-0005-0000-0000-000037000000}"/>
    <cellStyle name="Normal 4 2 3 3" xfId="67" xr:uid="{00000000-0005-0000-0000-000038000000}"/>
    <cellStyle name="Normal 4 2 3 3 2" xfId="138" xr:uid="{00000000-0005-0000-0000-000039000000}"/>
    <cellStyle name="Normal 4 2 3 4" xfId="115" xr:uid="{00000000-0005-0000-0000-00003A000000}"/>
    <cellStyle name="Normal 4 2 4" xfId="51" xr:uid="{00000000-0005-0000-0000-00003B000000}"/>
    <cellStyle name="Normal 4 2 4 2" xfId="80" xr:uid="{00000000-0005-0000-0000-00003C000000}"/>
    <cellStyle name="Normal 4 2 4 2 2" xfId="136" xr:uid="{00000000-0005-0000-0000-00003D000000}"/>
    <cellStyle name="Normal 4 2 4 3" xfId="113" xr:uid="{00000000-0005-0000-0000-00003E000000}"/>
    <cellStyle name="Normal 4 2 5" xfId="72" xr:uid="{00000000-0005-0000-0000-00003F000000}"/>
    <cellStyle name="Normal 4 2 5 2" xfId="89" xr:uid="{00000000-0005-0000-0000-000040000000}"/>
    <cellStyle name="Normal 4 2 6" xfId="62" xr:uid="{00000000-0005-0000-0000-000041000000}"/>
    <cellStyle name="Normal 4 2 6 2" xfId="93" xr:uid="{00000000-0005-0000-0000-000042000000}"/>
    <cellStyle name="Normal 4 2 7" xfId="94" xr:uid="{00000000-0005-0000-0000-000043000000}"/>
    <cellStyle name="Normal 4 3" xfId="44" xr:uid="{00000000-0005-0000-0000-000044000000}"/>
    <cellStyle name="Normal 4 3 2" xfId="73" xr:uid="{00000000-0005-0000-0000-000045000000}"/>
    <cellStyle name="Normal 4 3 2 2" xfId="117" xr:uid="{00000000-0005-0000-0000-000046000000}"/>
    <cellStyle name="Normal 4 3 2 3" xfId="88" xr:uid="{00000000-0005-0000-0000-000047000000}"/>
    <cellStyle name="Normal 4 3 3" xfId="63" xr:uid="{00000000-0005-0000-0000-000048000000}"/>
    <cellStyle name="Normal 4 3 3 2" xfId="139" xr:uid="{00000000-0005-0000-0000-000049000000}"/>
    <cellStyle name="Normal 4 3 4" xfId="116" xr:uid="{00000000-0005-0000-0000-00004A000000}"/>
    <cellStyle name="Normal 4 4" xfId="45" xr:uid="{00000000-0005-0000-0000-00004B000000}"/>
    <cellStyle name="Normal 4 4 2" xfId="74" xr:uid="{00000000-0005-0000-0000-00004C000000}"/>
    <cellStyle name="Normal 4 4 2 2" xfId="131" xr:uid="{00000000-0005-0000-0000-00004D000000}"/>
    <cellStyle name="Normal 4 4 3" xfId="66" xr:uid="{00000000-0005-0000-0000-00004E000000}"/>
    <cellStyle name="Normal 4 4 3 2" xfId="140" xr:uid="{00000000-0005-0000-0000-00004F000000}"/>
    <cellStyle name="Normal 4 4 4" xfId="118" xr:uid="{00000000-0005-0000-0000-000050000000}"/>
    <cellStyle name="Normal 4 4 5" xfId="133" xr:uid="{00000000-0005-0000-0000-000051000000}"/>
    <cellStyle name="Normal 4 5" xfId="47" xr:uid="{00000000-0005-0000-0000-000052000000}"/>
    <cellStyle name="Normal 4 5 2" xfId="76" xr:uid="{00000000-0005-0000-0000-000053000000}"/>
    <cellStyle name="Normal 4 5 2 2" xfId="135" xr:uid="{00000000-0005-0000-0000-000054000000}"/>
    <cellStyle name="Normal 4 5 3" xfId="112" xr:uid="{00000000-0005-0000-0000-000055000000}"/>
    <cellStyle name="Normal 4 6" xfId="50" xr:uid="{00000000-0005-0000-0000-000056000000}"/>
    <cellStyle name="Normal 4 6 2" xfId="79" xr:uid="{00000000-0005-0000-0000-000057000000}"/>
    <cellStyle name="Normal 4 6 3" xfId="85" xr:uid="{00000000-0005-0000-0000-000058000000}"/>
    <cellStyle name="Normal 4 7" xfId="59" xr:uid="{00000000-0005-0000-0000-000059000000}"/>
    <cellStyle name="Normal 4 7 2" xfId="71" xr:uid="{00000000-0005-0000-0000-00005A000000}"/>
    <cellStyle name="Normal 4 7 3" xfId="128" xr:uid="{00000000-0005-0000-0000-00005B000000}"/>
    <cellStyle name="Normal 4 8" xfId="61" xr:uid="{00000000-0005-0000-0000-00005C000000}"/>
    <cellStyle name="Normal 4 8 2" xfId="134" xr:uid="{00000000-0005-0000-0000-00005D000000}"/>
    <cellStyle name="Normal 4 9" xfId="92" xr:uid="{00000000-0005-0000-0000-00005E000000}"/>
    <cellStyle name="Normal 5" xfId="49" xr:uid="{00000000-0005-0000-0000-00005F000000}"/>
    <cellStyle name="Normal 5 2" xfId="52" xr:uid="{00000000-0005-0000-0000-000060000000}"/>
    <cellStyle name="Normal 5 2 2" xfId="81" xr:uid="{00000000-0005-0000-0000-000061000000}"/>
    <cellStyle name="Normal 5 2 2 2" xfId="86" xr:uid="{00000000-0005-0000-0000-000062000000}"/>
    <cellStyle name="Normal 5 2 3" xfId="68" xr:uid="{00000000-0005-0000-0000-000063000000}"/>
    <cellStyle name="Normal 5 2 3 2" xfId="141" xr:uid="{00000000-0005-0000-0000-000064000000}"/>
    <cellStyle name="Normal 5 2 4" xfId="120" xr:uid="{00000000-0005-0000-0000-000065000000}"/>
    <cellStyle name="Normal 5 2 5" xfId="126" xr:uid="{00000000-0005-0000-0000-000066000000}"/>
    <cellStyle name="Normal 5 3" xfId="78" xr:uid="{00000000-0005-0000-0000-000067000000}"/>
    <cellStyle name="Normal 5 3 2" xfId="119" xr:uid="{00000000-0005-0000-0000-000068000000}"/>
    <cellStyle name="Normal 5 4" xfId="65" xr:uid="{00000000-0005-0000-0000-000069000000}"/>
    <cellStyle name="Normal 5 4 2" xfId="132" xr:uid="{00000000-0005-0000-0000-00006A000000}"/>
    <cellStyle name="Normal 5 5" xfId="95" xr:uid="{00000000-0005-0000-0000-00006B000000}"/>
    <cellStyle name="Normal 6" xfId="53" xr:uid="{00000000-0005-0000-0000-00006C000000}"/>
    <cellStyle name="Normal 6 2" xfId="82" xr:uid="{00000000-0005-0000-0000-00006D000000}"/>
    <cellStyle name="Normal 6 2 2" xfId="121" xr:uid="{00000000-0005-0000-0000-00006E000000}"/>
    <cellStyle name="Normal 6 2 3" xfId="127" xr:uid="{00000000-0005-0000-0000-00006F000000}"/>
    <cellStyle name="Normal 6 3" xfId="69" xr:uid="{00000000-0005-0000-0000-000070000000}"/>
    <cellStyle name="Normal 6 3 2" xfId="130" xr:uid="{00000000-0005-0000-0000-000071000000}"/>
    <cellStyle name="Normal 6 4" xfId="96" xr:uid="{00000000-0005-0000-0000-000072000000}"/>
    <cellStyle name="Normal 7" xfId="55" xr:uid="{00000000-0005-0000-0000-000073000000}"/>
    <cellStyle name="Normal 7 2" xfId="84" xr:uid="{00000000-0005-0000-0000-000074000000}"/>
    <cellStyle name="Normal 7 3" xfId="122" xr:uid="{00000000-0005-0000-0000-000075000000}"/>
    <cellStyle name="Normal 8" xfId="98" xr:uid="{00000000-0005-0000-0000-000076000000}"/>
    <cellStyle name="Normal 9" xfId="143" xr:uid="{7B46C2BC-1D78-42BC-A857-D975663F90D0}"/>
    <cellStyle name="Normal_Att HE-14-Cash" xfId="9" xr:uid="{00000000-0005-0000-0000-000077000000}"/>
    <cellStyle name="Normal_Book2" xfId="10" xr:uid="{00000000-0005-0000-0000-000078000000}"/>
    <cellStyle name="Normal_Certification tab (version 2) 2" xfId="27" xr:uid="{00000000-0005-0000-0000-000079000000}"/>
    <cellStyle name="Normal_Receivables 2" xfId="26" xr:uid="{00000000-0005-0000-0000-00007A000000}"/>
    <cellStyle name="Normal_VLOOKUP" xfId="142" xr:uid="{440F3127-6F4B-4075-8F40-11E0F9833D1A}"/>
    <cellStyle name="Number0DecimalStyle" xfId="11" xr:uid="{00000000-0005-0000-0000-00007B000000}"/>
    <cellStyle name="Number10DecimalStyle" xfId="12" xr:uid="{00000000-0005-0000-0000-00007C000000}"/>
    <cellStyle name="Number1DecimalStyle" xfId="13" xr:uid="{00000000-0005-0000-0000-00007D000000}"/>
    <cellStyle name="Number2DecimalStyle" xfId="14" xr:uid="{00000000-0005-0000-0000-00007E000000}"/>
    <cellStyle name="Number3DecimalStyle" xfId="15" xr:uid="{00000000-0005-0000-0000-00007F000000}"/>
    <cellStyle name="Number4DecimalStyle" xfId="16" xr:uid="{00000000-0005-0000-0000-000080000000}"/>
    <cellStyle name="Number5DecimalStyle" xfId="17" xr:uid="{00000000-0005-0000-0000-000081000000}"/>
    <cellStyle name="Number6DecimalStyle" xfId="18" xr:uid="{00000000-0005-0000-0000-000082000000}"/>
    <cellStyle name="Number7DecimalStyle" xfId="19" xr:uid="{00000000-0005-0000-0000-000083000000}"/>
    <cellStyle name="Number8DecimalStyle" xfId="20" xr:uid="{00000000-0005-0000-0000-000084000000}"/>
    <cellStyle name="Number9DecimalStyle" xfId="21" xr:uid="{00000000-0005-0000-0000-000085000000}"/>
    <cellStyle name="Percent" xfId="22" builtinId="5"/>
    <cellStyle name="Percent 2" xfId="41" xr:uid="{00000000-0005-0000-0000-000087000000}"/>
    <cellStyle name="Percent 3" xfId="123" xr:uid="{00000000-0005-0000-0000-000088000000}"/>
    <cellStyle name="Style 1" xfId="124" xr:uid="{00000000-0005-0000-0000-000089000000}"/>
    <cellStyle name="TextStyle" xfId="23" xr:uid="{00000000-0005-0000-0000-00008A000000}"/>
    <cellStyle name="Total" xfId="24" builtinId="25" customBuiltin="1"/>
    <cellStyle name="Total 2" xfId="42" xr:uid="{00000000-0005-0000-0000-00008C000000}"/>
    <cellStyle name="Total 3" xfId="125" xr:uid="{00000000-0005-0000-0000-00008D000000}"/>
  </cellStyles>
  <dxfs count="1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strike val="0"/>
        <color rgb="FFC00000"/>
      </font>
    </dxf>
    <dxf>
      <font>
        <b/>
        <i val="0"/>
        <strike val="0"/>
        <color rgb="FFC0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1" defaultTableStyle="TableStyleMedium9" defaultPivotStyle="PivotStyleLight16">
    <tableStyle name="Invisible" pivot="0" table="0" count="0" xr9:uid="{E19ACF19-6F49-471C-985E-DDA245AFBB5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28</xdr:row>
          <xdr:rowOff>104775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31</xdr:row>
          <xdr:rowOff>104775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34</xdr:row>
          <xdr:rowOff>104775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37</xdr:row>
          <xdr:rowOff>104775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114300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45</xdr:row>
          <xdr:rowOff>104775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48</xdr:row>
          <xdr:rowOff>104775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19050</xdr:rowOff>
        </xdr:from>
        <xdr:to>
          <xdr:col>10</xdr:col>
          <xdr:colOff>314325</xdr:colOff>
          <xdr:row>51</xdr:row>
          <xdr:rowOff>104775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16.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5.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7.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84"/>
  <sheetViews>
    <sheetView showGridLines="0" tabSelected="1" zoomScaleNormal="100" zoomScaleSheetLayoutView="100" workbookViewId="0">
      <selection activeCell="C2" sqref="C2:D2"/>
    </sheetView>
  </sheetViews>
  <sheetFormatPr defaultColWidth="1.140625" defaultRowHeight="12.75"/>
  <cols>
    <col min="1" max="1" width="9.85546875" style="2" customWidth="1"/>
    <col min="2" max="2" width="7.7109375" style="2" customWidth="1"/>
    <col min="3" max="3" width="76.140625" style="2" customWidth="1"/>
    <col min="4" max="4" width="37.140625" style="2" customWidth="1"/>
    <col min="5" max="7" width="23.42578125" style="4" customWidth="1"/>
    <col min="8" max="8" width="16.7109375" style="4" customWidth="1"/>
    <col min="9" max="9" width="11.28515625" style="21" customWidth="1"/>
    <col min="10" max="10" width="17.7109375" style="2" customWidth="1"/>
    <col min="11" max="11" width="49.42578125" style="2" hidden="1" customWidth="1"/>
    <col min="12" max="12" width="32.140625" style="2" hidden="1" customWidth="1"/>
    <col min="13" max="15" width="24.7109375" style="2" hidden="1" customWidth="1"/>
    <col min="16" max="17" width="32.7109375" style="58" hidden="1" customWidth="1"/>
    <col min="18" max="21" width="1.140625" style="2" customWidth="1"/>
    <col min="22" max="22" width="20.85546875" style="2" customWidth="1"/>
    <col min="23" max="23" width="10.7109375" style="2" customWidth="1"/>
    <col min="24" max="24" width="1.140625" style="2" customWidth="1"/>
    <col min="25" max="25" width="10.7109375" style="2" customWidth="1"/>
    <col min="26" max="33" width="1.140625" style="2" customWidth="1"/>
    <col min="34" max="34" width="9.85546875" style="2" customWidth="1"/>
    <col min="35" max="35" width="30.28515625" style="2" customWidth="1"/>
    <col min="36" max="36" width="35" style="2" customWidth="1"/>
    <col min="37" max="37" width="5.28515625" style="2" customWidth="1"/>
    <col min="38" max="16384" width="1.140625" style="2"/>
  </cols>
  <sheetData>
    <row r="1" spans="1:22" ht="21" customHeight="1">
      <c r="A1" s="203" t="s">
        <v>600</v>
      </c>
      <c r="B1" s="203"/>
      <c r="C1" s="204" t="str">
        <f>IF(ISNA(VLOOKUP($C$2,$C$257:$H$268,3,FALSE)),"",(VLOOKUP($C$2,$C$257:$H$268,3,FALSE)))</f>
        <v/>
      </c>
      <c r="D1" s="204"/>
      <c r="E1" s="15"/>
      <c r="F1" s="15"/>
      <c r="G1" s="15"/>
      <c r="H1" s="15"/>
      <c r="I1" s="15"/>
    </row>
    <row r="2" spans="1:22" ht="21" customHeight="1">
      <c r="A2" s="203" t="s">
        <v>601</v>
      </c>
      <c r="B2" s="203"/>
      <c r="C2" s="205"/>
      <c r="D2" s="205"/>
      <c r="E2" s="15"/>
      <c r="F2" s="15"/>
      <c r="G2" s="15"/>
      <c r="H2" s="15"/>
      <c r="I2" s="15"/>
    </row>
    <row r="3" spans="1:22" ht="21" customHeight="1">
      <c r="A3" s="203" t="s">
        <v>602</v>
      </c>
      <c r="B3" s="203"/>
      <c r="C3" s="205"/>
      <c r="D3" s="205"/>
      <c r="E3" s="15"/>
      <c r="F3" s="15"/>
      <c r="G3" s="15"/>
      <c r="H3" s="15"/>
      <c r="I3" s="15"/>
    </row>
    <row r="4" spans="1:22" ht="21" customHeight="1">
      <c r="A4" s="203" t="s">
        <v>603</v>
      </c>
      <c r="B4" s="203"/>
      <c r="C4" s="206"/>
      <c r="D4" s="206"/>
      <c r="E4" s="15"/>
      <c r="F4" s="15"/>
      <c r="G4" s="15"/>
      <c r="H4" s="15"/>
      <c r="I4" s="15"/>
    </row>
    <row r="5" spans="1:22" ht="21" customHeight="1">
      <c r="A5" s="203" t="s">
        <v>604</v>
      </c>
      <c r="B5" s="203"/>
      <c r="C5" s="208"/>
      <c r="D5" s="209"/>
      <c r="E5" s="15"/>
      <c r="F5" s="15"/>
      <c r="G5" s="15"/>
      <c r="H5" s="15"/>
      <c r="I5" s="15"/>
      <c r="V5" s="58"/>
    </row>
    <row r="6" spans="1:22" ht="21" customHeight="1">
      <c r="A6" s="203" t="s">
        <v>606</v>
      </c>
      <c r="B6" s="203"/>
      <c r="C6" s="210"/>
      <c r="D6" s="210"/>
      <c r="E6" s="15"/>
      <c r="F6" s="15"/>
      <c r="G6" s="15"/>
      <c r="H6" s="15"/>
      <c r="I6" s="15"/>
    </row>
    <row r="7" spans="1:22" ht="21" customHeight="1">
      <c r="A7" s="203" t="s">
        <v>605</v>
      </c>
      <c r="B7" s="203"/>
      <c r="C7" s="207"/>
      <c r="D7" s="207"/>
      <c r="E7" s="15"/>
      <c r="F7" s="15"/>
      <c r="G7" s="15"/>
      <c r="H7" s="15"/>
      <c r="I7" s="15"/>
    </row>
    <row r="8" spans="1:22">
      <c r="A8" s="22"/>
      <c r="B8" s="22"/>
      <c r="C8" s="15"/>
      <c r="D8" s="15"/>
      <c r="E8" s="15"/>
      <c r="F8" s="15"/>
      <c r="G8" s="15"/>
      <c r="H8" s="15"/>
      <c r="I8" s="15"/>
    </row>
    <row r="9" spans="1:22">
      <c r="A9" s="22"/>
      <c r="B9" s="22"/>
      <c r="C9" s="15"/>
      <c r="D9" s="15"/>
      <c r="E9" s="15"/>
      <c r="F9" s="15"/>
      <c r="G9" s="15"/>
      <c r="H9" s="15"/>
      <c r="I9" s="15"/>
    </row>
    <row r="10" spans="1:22" ht="22.5" customHeight="1">
      <c r="C10" s="2" t="s">
        <v>20</v>
      </c>
      <c r="D10" s="73" t="str">
        <f>IF(ISNA(VLOOKUP($C$2,$C$257:$H$268,2,FALSE)),"",(VLOOKUP($C$2,$C$257:$H$268,2,FALSE)))</f>
        <v/>
      </c>
      <c r="E10" s="23"/>
      <c r="F10" s="23"/>
      <c r="G10" s="23"/>
      <c r="H10" s="23"/>
      <c r="I10" s="24"/>
    </row>
    <row r="11" spans="1:22" ht="11.25" customHeight="1">
      <c r="C11" s="5" t="s">
        <v>58</v>
      </c>
      <c r="D11" s="74">
        <f>SUM(H16:H244)</f>
        <v>0</v>
      </c>
      <c r="E11" s="25"/>
      <c r="F11" s="25"/>
      <c r="G11" s="25"/>
      <c r="H11" s="25"/>
      <c r="I11" s="24"/>
      <c r="J11" s="95" t="s">
        <v>76</v>
      </c>
      <c r="K11" s="95"/>
      <c r="L11" s="95"/>
      <c r="M11" s="95"/>
      <c r="N11" s="95"/>
      <c r="O11" s="95"/>
      <c r="P11" s="130"/>
      <c r="Q11" s="130"/>
    </row>
    <row r="12" spans="1:22">
      <c r="C12" s="2" t="s">
        <v>40</v>
      </c>
      <c r="D12" s="75">
        <f>IF(ISERR(SUM(I16:I244)),"",(SUM(I16:I244)))</f>
        <v>0</v>
      </c>
      <c r="I12" s="65"/>
      <c r="J12" s="62">
        <f>SUM(J16:J244)</f>
        <v>0</v>
      </c>
      <c r="K12" s="140"/>
      <c r="L12" s="140"/>
      <c r="M12" s="140"/>
      <c r="N12" s="140"/>
      <c r="O12" s="140"/>
      <c r="P12" s="131"/>
      <c r="Q12" s="131"/>
    </row>
    <row r="13" spans="1:22" ht="24" customHeight="1">
      <c r="D13" s="26"/>
      <c r="E13" s="124" t="str">
        <f>IF(C2="DOA - Enterprise Applications","Cardinal System","")</f>
        <v/>
      </c>
      <c r="F13" s="125" t="str">
        <f>IF(C2="DOA - Enterprise Applications","Performance Budgeting System","")</f>
        <v/>
      </c>
      <c r="G13" s="125" t="str">
        <f>IF(C2="DOA - Enterprise Applications","Human Capital Management","")</f>
        <v/>
      </c>
      <c r="H13" s="125" t="str">
        <f>IF(C2="DOA - Enterprise Applications","Total","")</f>
        <v/>
      </c>
    </row>
    <row r="14" spans="1:22">
      <c r="A14" s="7"/>
      <c r="B14" s="7"/>
      <c r="C14" s="27"/>
      <c r="D14" s="7"/>
      <c r="E14" s="96" t="s">
        <v>45</v>
      </c>
      <c r="F14" s="96" t="s">
        <v>45</v>
      </c>
      <c r="G14" s="96" t="s">
        <v>45</v>
      </c>
      <c r="H14" s="60" t="s">
        <v>45</v>
      </c>
      <c r="I14" s="94" t="s">
        <v>46</v>
      </c>
      <c r="J14" s="94" t="s">
        <v>57</v>
      </c>
      <c r="K14" s="94"/>
      <c r="L14" s="94"/>
      <c r="M14" s="94"/>
      <c r="N14" s="94"/>
      <c r="O14" s="94"/>
      <c r="P14" s="132"/>
      <c r="Q14" s="132"/>
    </row>
    <row r="15" spans="1:22" s="5" customFormat="1" ht="93.75" customHeight="1">
      <c r="A15" s="88" t="s">
        <v>142</v>
      </c>
      <c r="B15" s="86" t="s">
        <v>43</v>
      </c>
      <c r="C15" s="87" t="s">
        <v>44</v>
      </c>
      <c r="D15" s="88" t="s">
        <v>39</v>
      </c>
      <c r="E15" s="28" t="s">
        <v>612</v>
      </c>
      <c r="F15" s="28" t="str">
        <f>E15</f>
        <v>$ Internal Activity Revenue for 
FYE 6/30/24</v>
      </c>
      <c r="G15" s="28" t="str">
        <f>E15</f>
        <v>$ Internal Activity Revenue for 
FYE 6/30/24</v>
      </c>
      <c r="H15" s="28" t="str">
        <f>E15</f>
        <v>$ Internal Activity Revenue for 
FYE 6/30/24</v>
      </c>
      <c r="I15" s="29" t="s">
        <v>141</v>
      </c>
      <c r="J15" s="10" t="s">
        <v>613</v>
      </c>
      <c r="K15" s="10" t="s">
        <v>624</v>
      </c>
      <c r="L15" s="133" t="s">
        <v>243</v>
      </c>
      <c r="M15" s="133" t="s">
        <v>224</v>
      </c>
      <c r="N15" s="133" t="s">
        <v>215</v>
      </c>
      <c r="O15" s="133" t="s">
        <v>208</v>
      </c>
      <c r="P15" s="133" t="s">
        <v>188</v>
      </c>
      <c r="Q15" s="133" t="s">
        <v>189</v>
      </c>
    </row>
    <row r="16" spans="1:22" s="5" customFormat="1" ht="12.95" customHeight="1">
      <c r="A16" s="126">
        <v>10000</v>
      </c>
      <c r="B16" s="30">
        <v>100</v>
      </c>
      <c r="C16" s="6" t="s">
        <v>248</v>
      </c>
      <c r="D16" s="156" t="s">
        <v>41</v>
      </c>
      <c r="E16" s="76"/>
      <c r="F16" s="76"/>
      <c r="G16" s="76"/>
      <c r="H16" s="78">
        <f>SUM(E16:G16)</f>
        <v>0</v>
      </c>
      <c r="I16" s="31" t="str">
        <f>IF(ISERR(H16/$D$11),"",(H16/$D$11))</f>
        <v/>
      </c>
      <c r="J16" s="76"/>
      <c r="K16" s="199" t="s">
        <v>143</v>
      </c>
      <c r="L16" s="163" t="s">
        <v>143</v>
      </c>
      <c r="M16" s="164" t="s">
        <v>143</v>
      </c>
      <c r="N16" s="165" t="s">
        <v>143</v>
      </c>
      <c r="O16" s="191" t="s">
        <v>143</v>
      </c>
      <c r="P16" s="167" t="s">
        <v>143</v>
      </c>
      <c r="Q16" s="160" t="s">
        <v>143</v>
      </c>
    </row>
    <row r="17" spans="1:34" s="5" customFormat="1" ht="12.95" customHeight="1">
      <c r="A17" s="126">
        <v>10100</v>
      </c>
      <c r="B17" s="30">
        <v>101</v>
      </c>
      <c r="C17" s="6" t="s">
        <v>249</v>
      </c>
      <c r="D17" s="197" t="s">
        <v>41</v>
      </c>
      <c r="E17" s="76"/>
      <c r="F17" s="76"/>
      <c r="G17" s="76"/>
      <c r="H17" s="78">
        <f>SUM(E17:G17)</f>
        <v>0</v>
      </c>
      <c r="I17" s="31" t="str">
        <f>IF(ISERR(H17/$D$11),"",(H17/$D$11))</f>
        <v/>
      </c>
      <c r="J17" s="76"/>
      <c r="K17" s="199" t="s">
        <v>143</v>
      </c>
      <c r="L17" s="163" t="s">
        <v>143</v>
      </c>
      <c r="M17" s="164" t="s">
        <v>143</v>
      </c>
      <c r="N17" s="165" t="s">
        <v>143</v>
      </c>
      <c r="O17" s="191" t="s">
        <v>143</v>
      </c>
      <c r="P17" s="167" t="s">
        <v>143</v>
      </c>
      <c r="Q17" s="160" t="s">
        <v>143</v>
      </c>
    </row>
    <row r="18" spans="1:34" s="5" customFormat="1" ht="12.95" customHeight="1">
      <c r="A18" s="126">
        <v>10300</v>
      </c>
      <c r="B18" s="30">
        <v>103</v>
      </c>
      <c r="C18" s="6" t="s">
        <v>250</v>
      </c>
      <c r="D18" s="197" t="s">
        <v>13</v>
      </c>
      <c r="E18" s="76"/>
      <c r="F18" s="76"/>
      <c r="G18" s="76"/>
      <c r="H18" s="78">
        <f t="shared" ref="H18:H82" si="0">SUM(E18:G18)</f>
        <v>0</v>
      </c>
      <c r="I18" s="31" t="str">
        <f t="shared" ref="I18:I82" si="1">IF(ISERR(H18/$D$11),"",(H18/$D$11))</f>
        <v/>
      </c>
      <c r="J18" s="76"/>
      <c r="K18" s="199" t="s">
        <v>143</v>
      </c>
      <c r="L18" s="163" t="s">
        <v>143</v>
      </c>
      <c r="M18" s="164" t="s">
        <v>143</v>
      </c>
      <c r="N18" s="165" t="s">
        <v>143</v>
      </c>
      <c r="O18" s="191" t="s">
        <v>143</v>
      </c>
      <c r="P18" s="167" t="s">
        <v>143</v>
      </c>
      <c r="Q18" s="160" t="s">
        <v>143</v>
      </c>
    </row>
    <row r="19" spans="1:34" s="5" customFormat="1" ht="12.95" customHeight="1">
      <c r="A19" s="126">
        <v>10500</v>
      </c>
      <c r="B19" s="30">
        <v>105</v>
      </c>
      <c r="C19" s="6" t="s">
        <v>251</v>
      </c>
      <c r="D19" s="197" t="s">
        <v>41</v>
      </c>
      <c r="E19" s="76"/>
      <c r="F19" s="76"/>
      <c r="G19" s="76"/>
      <c r="H19" s="78">
        <f t="shared" si="0"/>
        <v>0</v>
      </c>
      <c r="I19" s="31" t="str">
        <f t="shared" si="1"/>
        <v/>
      </c>
      <c r="J19" s="76"/>
      <c r="K19" s="199" t="s">
        <v>143</v>
      </c>
      <c r="L19" s="163" t="s">
        <v>143</v>
      </c>
      <c r="M19" s="164" t="s">
        <v>143</v>
      </c>
      <c r="N19" s="165" t="s">
        <v>143</v>
      </c>
      <c r="O19" s="191" t="s">
        <v>143</v>
      </c>
      <c r="P19" s="167" t="s">
        <v>143</v>
      </c>
      <c r="Q19" s="160" t="s">
        <v>143</v>
      </c>
    </row>
    <row r="20" spans="1:34" s="5" customFormat="1" ht="12.95" customHeight="1">
      <c r="A20" s="126">
        <v>10700</v>
      </c>
      <c r="B20" s="30">
        <v>107</v>
      </c>
      <c r="C20" s="5" t="s">
        <v>252</v>
      </c>
      <c r="D20" s="197" t="s">
        <v>41</v>
      </c>
      <c r="E20" s="76"/>
      <c r="F20" s="76"/>
      <c r="G20" s="76"/>
      <c r="H20" s="78">
        <f t="shared" si="0"/>
        <v>0</v>
      </c>
      <c r="I20" s="31" t="str">
        <f t="shared" si="1"/>
        <v/>
      </c>
      <c r="J20" s="76"/>
      <c r="K20" s="199" t="s">
        <v>143</v>
      </c>
      <c r="L20" s="163" t="s">
        <v>143</v>
      </c>
      <c r="M20" s="164" t="s">
        <v>143</v>
      </c>
      <c r="N20" s="165" t="s">
        <v>143</v>
      </c>
      <c r="O20" s="191" t="s">
        <v>143</v>
      </c>
      <c r="P20" s="167" t="s">
        <v>143</v>
      </c>
      <c r="Q20" s="160" t="s">
        <v>143</v>
      </c>
    </row>
    <row r="21" spans="1:34" s="5" customFormat="1" ht="12.95" customHeight="1">
      <c r="A21" s="126">
        <v>10800</v>
      </c>
      <c r="B21" s="30">
        <v>108</v>
      </c>
      <c r="C21" s="6" t="s">
        <v>253</v>
      </c>
      <c r="D21" s="197" t="s">
        <v>41</v>
      </c>
      <c r="E21" s="76"/>
      <c r="F21" s="76"/>
      <c r="G21" s="76"/>
      <c r="H21" s="78">
        <f t="shared" si="0"/>
        <v>0</v>
      </c>
      <c r="I21" s="31" t="str">
        <f t="shared" si="1"/>
        <v/>
      </c>
      <c r="J21" s="76"/>
      <c r="K21" s="199" t="s">
        <v>143</v>
      </c>
      <c r="L21" s="163" t="s">
        <v>143</v>
      </c>
      <c r="M21" s="164" t="s">
        <v>143</v>
      </c>
      <c r="N21" s="165" t="s">
        <v>143</v>
      </c>
      <c r="O21" s="191" t="s">
        <v>143</v>
      </c>
      <c r="P21" s="167" t="s">
        <v>143</v>
      </c>
      <c r="Q21" s="160" t="s">
        <v>143</v>
      </c>
    </row>
    <row r="22" spans="1:34" s="5" customFormat="1" ht="12.95" customHeight="1">
      <c r="A22" s="126">
        <v>10900</v>
      </c>
      <c r="B22" s="30">
        <v>109</v>
      </c>
      <c r="C22" s="6" t="s">
        <v>254</v>
      </c>
      <c r="D22" s="197" t="s">
        <v>41</v>
      </c>
      <c r="E22" s="76"/>
      <c r="F22" s="76"/>
      <c r="G22" s="76"/>
      <c r="H22" s="78">
        <f t="shared" si="0"/>
        <v>0</v>
      </c>
      <c r="I22" s="31" t="str">
        <f t="shared" si="1"/>
        <v/>
      </c>
      <c r="J22" s="76"/>
      <c r="K22" s="199" t="s">
        <v>144</v>
      </c>
      <c r="L22" s="192" t="s">
        <v>144</v>
      </c>
      <c r="M22" s="168" t="s">
        <v>144</v>
      </c>
      <c r="N22" s="169" t="s">
        <v>144</v>
      </c>
      <c r="O22" s="193" t="s">
        <v>144</v>
      </c>
      <c r="P22" s="171" t="s">
        <v>144</v>
      </c>
      <c r="Q22" s="172" t="s">
        <v>144</v>
      </c>
    </row>
    <row r="23" spans="1:34" s="5" customFormat="1" ht="12.95" customHeight="1">
      <c r="A23" s="126">
        <v>11000</v>
      </c>
      <c r="B23" s="30">
        <v>110</v>
      </c>
      <c r="C23" s="6" t="s">
        <v>255</v>
      </c>
      <c r="D23" s="197" t="s">
        <v>41</v>
      </c>
      <c r="E23" s="76"/>
      <c r="F23" s="76"/>
      <c r="G23" s="76"/>
      <c r="H23" s="78">
        <f t="shared" si="0"/>
        <v>0</v>
      </c>
      <c r="I23" s="31" t="str">
        <f t="shared" si="1"/>
        <v/>
      </c>
      <c r="J23" s="76"/>
      <c r="K23" s="199" t="s">
        <v>143</v>
      </c>
      <c r="L23" s="163" t="s">
        <v>143</v>
      </c>
      <c r="M23" s="164" t="s">
        <v>143</v>
      </c>
      <c r="N23" s="165" t="s">
        <v>143</v>
      </c>
      <c r="O23" s="191" t="s">
        <v>143</v>
      </c>
      <c r="P23" s="167" t="s">
        <v>143</v>
      </c>
      <c r="Q23" s="160" t="s">
        <v>143</v>
      </c>
    </row>
    <row r="24" spans="1:34" s="5" customFormat="1" ht="12.95" customHeight="1">
      <c r="A24" s="126">
        <v>11100</v>
      </c>
      <c r="B24" s="30">
        <v>111</v>
      </c>
      <c r="C24" s="6" t="s">
        <v>256</v>
      </c>
      <c r="D24" s="197" t="s">
        <v>13</v>
      </c>
      <c r="E24" s="76"/>
      <c r="F24" s="76"/>
      <c r="G24" s="76"/>
      <c r="H24" s="78">
        <f t="shared" si="0"/>
        <v>0</v>
      </c>
      <c r="I24" s="31" t="str">
        <f t="shared" si="1"/>
        <v/>
      </c>
      <c r="J24" s="76"/>
      <c r="K24" s="199" t="s">
        <v>143</v>
      </c>
      <c r="L24" s="163" t="s">
        <v>143</v>
      </c>
      <c r="M24" s="164" t="s">
        <v>143</v>
      </c>
      <c r="N24" s="165" t="s">
        <v>143</v>
      </c>
      <c r="O24" s="191" t="s">
        <v>143</v>
      </c>
      <c r="P24" s="167" t="s">
        <v>143</v>
      </c>
      <c r="Q24" s="160" t="s">
        <v>143</v>
      </c>
    </row>
    <row r="25" spans="1:34" s="5" customFormat="1" ht="12.95" customHeight="1">
      <c r="A25" s="126">
        <v>11200</v>
      </c>
      <c r="B25" s="30">
        <v>112</v>
      </c>
      <c r="C25" s="6" t="s">
        <v>257</v>
      </c>
      <c r="D25" s="197" t="s">
        <v>13</v>
      </c>
      <c r="E25" s="76"/>
      <c r="F25" s="76"/>
      <c r="G25" s="76"/>
      <c r="H25" s="78">
        <f t="shared" si="0"/>
        <v>0</v>
      </c>
      <c r="I25" s="31" t="str">
        <f t="shared" si="1"/>
        <v/>
      </c>
      <c r="J25" s="76"/>
      <c r="K25" s="199" t="s">
        <v>143</v>
      </c>
      <c r="L25" s="163" t="s">
        <v>143</v>
      </c>
      <c r="M25" s="164" t="s">
        <v>143</v>
      </c>
      <c r="N25" s="165" t="s">
        <v>143</v>
      </c>
      <c r="O25" s="191" t="s">
        <v>143</v>
      </c>
      <c r="P25" s="167" t="s">
        <v>143</v>
      </c>
      <c r="Q25" s="160" t="s">
        <v>143</v>
      </c>
    </row>
    <row r="26" spans="1:34" s="5" customFormat="1" ht="12.95" customHeight="1">
      <c r="A26" s="126">
        <v>11300</v>
      </c>
      <c r="B26" s="30">
        <v>113</v>
      </c>
      <c r="C26" s="6" t="s">
        <v>258</v>
      </c>
      <c r="D26" s="197" t="s">
        <v>13</v>
      </c>
      <c r="E26" s="76"/>
      <c r="F26" s="76"/>
      <c r="G26" s="76"/>
      <c r="H26" s="78">
        <f t="shared" si="0"/>
        <v>0</v>
      </c>
      <c r="I26" s="31" t="str">
        <f t="shared" si="1"/>
        <v/>
      </c>
      <c r="J26" s="76"/>
      <c r="K26" s="199" t="s">
        <v>143</v>
      </c>
      <c r="L26" s="163" t="s">
        <v>143</v>
      </c>
      <c r="M26" s="164" t="s">
        <v>143</v>
      </c>
      <c r="N26" s="165" t="s">
        <v>143</v>
      </c>
      <c r="O26" s="191" t="s">
        <v>143</v>
      </c>
      <c r="P26" s="167" t="s">
        <v>143</v>
      </c>
      <c r="Q26" s="160" t="s">
        <v>143</v>
      </c>
    </row>
    <row r="27" spans="1:34" s="5" customFormat="1" ht="12.95" customHeight="1">
      <c r="A27" s="126">
        <v>11400</v>
      </c>
      <c r="B27" s="30">
        <v>114</v>
      </c>
      <c r="C27" s="6" t="s">
        <v>259</v>
      </c>
      <c r="D27" s="197" t="s">
        <v>13</v>
      </c>
      <c r="E27" s="76"/>
      <c r="F27" s="76"/>
      <c r="G27" s="76"/>
      <c r="H27" s="78">
        <f t="shared" si="0"/>
        <v>0</v>
      </c>
      <c r="I27" s="31" t="str">
        <f t="shared" si="1"/>
        <v/>
      </c>
      <c r="J27" s="76"/>
      <c r="K27" s="199" t="s">
        <v>143</v>
      </c>
      <c r="L27" s="163" t="s">
        <v>143</v>
      </c>
      <c r="M27" s="164" t="s">
        <v>143</v>
      </c>
      <c r="N27" s="165" t="s">
        <v>143</v>
      </c>
      <c r="O27" s="191" t="s">
        <v>143</v>
      </c>
      <c r="P27" s="167" t="s">
        <v>143</v>
      </c>
      <c r="Q27" s="160" t="s">
        <v>143</v>
      </c>
    </row>
    <row r="28" spans="1:34" s="5" customFormat="1" ht="12.95" customHeight="1">
      <c r="A28" s="126">
        <v>11500</v>
      </c>
      <c r="B28" s="30">
        <v>115</v>
      </c>
      <c r="C28" s="6" t="s">
        <v>260</v>
      </c>
      <c r="D28" s="197" t="s">
        <v>13</v>
      </c>
      <c r="E28" s="76"/>
      <c r="F28" s="76"/>
      <c r="G28" s="76"/>
      <c r="H28" s="78">
        <f t="shared" si="0"/>
        <v>0</v>
      </c>
      <c r="I28" s="31" t="str">
        <f t="shared" si="1"/>
        <v/>
      </c>
      <c r="J28" s="76"/>
      <c r="K28" s="199" t="s">
        <v>143</v>
      </c>
      <c r="L28" s="163" t="s">
        <v>143</v>
      </c>
      <c r="M28" s="164" t="s">
        <v>143</v>
      </c>
      <c r="N28" s="165" t="s">
        <v>143</v>
      </c>
      <c r="O28" s="191" t="s">
        <v>143</v>
      </c>
      <c r="P28" s="167" t="s">
        <v>143</v>
      </c>
      <c r="Q28" s="160" t="s">
        <v>143</v>
      </c>
    </row>
    <row r="29" spans="1:34" s="5" customFormat="1" ht="12.95" customHeight="1">
      <c r="A29" s="126">
        <v>11600</v>
      </c>
      <c r="B29" s="30">
        <v>116</v>
      </c>
      <c r="C29" s="6" t="s">
        <v>261</v>
      </c>
      <c r="D29" s="197" t="s">
        <v>13</v>
      </c>
      <c r="E29" s="76"/>
      <c r="F29" s="76"/>
      <c r="G29" s="76"/>
      <c r="H29" s="78">
        <f t="shared" si="0"/>
        <v>0</v>
      </c>
      <c r="I29" s="31" t="str">
        <f t="shared" si="1"/>
        <v/>
      </c>
      <c r="J29" s="76"/>
      <c r="K29" s="199" t="s">
        <v>143</v>
      </c>
      <c r="L29" s="163" t="s">
        <v>143</v>
      </c>
      <c r="M29" s="164" t="s">
        <v>143</v>
      </c>
      <c r="N29" s="165" t="s">
        <v>143</v>
      </c>
      <c r="O29" s="191" t="s">
        <v>143</v>
      </c>
      <c r="P29" s="167" t="s">
        <v>143</v>
      </c>
      <c r="Q29" s="160" t="s">
        <v>143</v>
      </c>
    </row>
    <row r="30" spans="1:34" s="5" customFormat="1" ht="12.95" customHeight="1">
      <c r="A30" s="126">
        <v>11700</v>
      </c>
      <c r="B30" s="30">
        <v>117</v>
      </c>
      <c r="C30" s="6" t="s">
        <v>262</v>
      </c>
      <c r="D30" s="197" t="s">
        <v>10</v>
      </c>
      <c r="E30" s="76"/>
      <c r="F30" s="76"/>
      <c r="G30" s="76"/>
      <c r="H30" s="78">
        <f t="shared" si="0"/>
        <v>0</v>
      </c>
      <c r="I30" s="31" t="str">
        <f t="shared" si="1"/>
        <v/>
      </c>
      <c r="J30" s="76"/>
      <c r="K30" s="199" t="s">
        <v>216</v>
      </c>
      <c r="L30" s="163" t="s">
        <v>229</v>
      </c>
      <c r="M30" s="168" t="s">
        <v>229</v>
      </c>
      <c r="N30" s="169" t="s">
        <v>216</v>
      </c>
      <c r="O30" s="193" t="s">
        <v>210</v>
      </c>
      <c r="P30" s="171" t="s">
        <v>201</v>
      </c>
      <c r="Q30" s="160" t="s">
        <v>143</v>
      </c>
    </row>
    <row r="31" spans="1:34" s="5" customFormat="1" ht="12.95" customHeight="1">
      <c r="A31" s="126">
        <v>11900</v>
      </c>
      <c r="B31" s="30">
        <v>119</v>
      </c>
      <c r="C31" s="6" t="s">
        <v>263</v>
      </c>
      <c r="D31" s="197" t="s">
        <v>41</v>
      </c>
      <c r="E31" s="76"/>
      <c r="F31" s="76"/>
      <c r="G31" s="76"/>
      <c r="H31" s="78">
        <f t="shared" si="0"/>
        <v>0</v>
      </c>
      <c r="I31" s="31" t="str">
        <f t="shared" si="1"/>
        <v/>
      </c>
      <c r="J31" s="76"/>
      <c r="K31" s="199" t="s">
        <v>143</v>
      </c>
      <c r="L31" s="163" t="s">
        <v>143</v>
      </c>
      <c r="M31" s="164" t="s">
        <v>143</v>
      </c>
      <c r="N31" s="165" t="s">
        <v>143</v>
      </c>
      <c r="O31" s="191" t="s">
        <v>143</v>
      </c>
      <c r="P31" s="167" t="s">
        <v>143</v>
      </c>
      <c r="Q31" s="160" t="s">
        <v>143</v>
      </c>
    </row>
    <row r="32" spans="1:34" ht="12.95" customHeight="1">
      <c r="A32" s="30">
        <v>12100</v>
      </c>
      <c r="B32" s="30">
        <v>121</v>
      </c>
      <c r="C32" s="6" t="s">
        <v>264</v>
      </c>
      <c r="D32" s="197" t="s">
        <v>41</v>
      </c>
      <c r="E32" s="76"/>
      <c r="F32" s="76"/>
      <c r="G32" s="76"/>
      <c r="H32" s="78">
        <f t="shared" si="0"/>
        <v>0</v>
      </c>
      <c r="I32" s="31" t="str">
        <f t="shared" si="1"/>
        <v/>
      </c>
      <c r="J32" s="76"/>
      <c r="K32" s="199" t="s">
        <v>143</v>
      </c>
      <c r="L32" s="163" t="s">
        <v>143</v>
      </c>
      <c r="M32" s="164" t="s">
        <v>143</v>
      </c>
      <c r="N32" s="165" t="s">
        <v>143</v>
      </c>
      <c r="O32" s="191" t="s">
        <v>143</v>
      </c>
      <c r="P32" s="167" t="s">
        <v>143</v>
      </c>
      <c r="Q32" s="160" t="s">
        <v>143</v>
      </c>
      <c r="V32" s="5"/>
      <c r="W32" s="5"/>
      <c r="Y32" s="5"/>
      <c r="AH32" s="5"/>
    </row>
    <row r="33" spans="1:34" ht="12.95" customHeight="1">
      <c r="A33" s="30">
        <v>12200</v>
      </c>
      <c r="B33" s="30">
        <v>122</v>
      </c>
      <c r="C33" s="6" t="s">
        <v>464</v>
      </c>
      <c r="D33" s="197" t="s">
        <v>41</v>
      </c>
      <c r="E33" s="76"/>
      <c r="F33" s="76"/>
      <c r="G33" s="76"/>
      <c r="H33" s="78">
        <f t="shared" si="0"/>
        <v>0</v>
      </c>
      <c r="I33" s="31" t="str">
        <f t="shared" si="1"/>
        <v/>
      </c>
      <c r="J33" s="76"/>
      <c r="K33" s="199" t="s">
        <v>143</v>
      </c>
      <c r="L33" s="185" t="s">
        <v>398</v>
      </c>
      <c r="M33" s="164" t="s">
        <v>143</v>
      </c>
      <c r="N33" s="165" t="s">
        <v>143</v>
      </c>
      <c r="O33" s="191" t="s">
        <v>143</v>
      </c>
      <c r="P33" s="167" t="s">
        <v>143</v>
      </c>
      <c r="Q33" s="160" t="s">
        <v>143</v>
      </c>
      <c r="V33" s="5"/>
      <c r="W33" s="5"/>
      <c r="Y33" s="5"/>
      <c r="AH33" s="5"/>
    </row>
    <row r="34" spans="1:34" ht="12.95" customHeight="1">
      <c r="A34" s="30">
        <v>12300</v>
      </c>
      <c r="B34" s="30">
        <v>123</v>
      </c>
      <c r="C34" s="5" t="s">
        <v>266</v>
      </c>
      <c r="D34" s="197" t="s">
        <v>41</v>
      </c>
      <c r="E34" s="76"/>
      <c r="F34" s="76"/>
      <c r="G34" s="76"/>
      <c r="H34" s="78">
        <f t="shared" si="0"/>
        <v>0</v>
      </c>
      <c r="I34" s="31" t="str">
        <f t="shared" si="1"/>
        <v/>
      </c>
      <c r="J34" s="76"/>
      <c r="K34" s="199" t="s">
        <v>143</v>
      </c>
      <c r="L34" s="163" t="s">
        <v>143</v>
      </c>
      <c r="M34" s="164" t="s">
        <v>143</v>
      </c>
      <c r="N34" s="165" t="s">
        <v>143</v>
      </c>
      <c r="O34" s="191" t="s">
        <v>143</v>
      </c>
      <c r="P34" s="167" t="s">
        <v>143</v>
      </c>
      <c r="Q34" s="160" t="s">
        <v>143</v>
      </c>
      <c r="V34" s="5"/>
      <c r="W34" s="5"/>
      <c r="Y34" s="5"/>
      <c r="AH34" s="5"/>
    </row>
    <row r="35" spans="1:34" ht="12.95" customHeight="1">
      <c r="A35" s="30">
        <v>12500</v>
      </c>
      <c r="B35" s="30">
        <v>125</v>
      </c>
      <c r="C35" s="6" t="s">
        <v>267</v>
      </c>
      <c r="D35" s="197" t="s">
        <v>13</v>
      </c>
      <c r="E35" s="76"/>
      <c r="F35" s="76"/>
      <c r="G35" s="76"/>
      <c r="H35" s="78">
        <f t="shared" si="0"/>
        <v>0</v>
      </c>
      <c r="I35" s="31" t="str">
        <f t="shared" si="1"/>
        <v/>
      </c>
      <c r="J35" s="76"/>
      <c r="K35" s="199" t="s">
        <v>143</v>
      </c>
      <c r="L35" s="163" t="s">
        <v>143</v>
      </c>
      <c r="M35" s="164" t="s">
        <v>143</v>
      </c>
      <c r="N35" s="165" t="s">
        <v>143</v>
      </c>
      <c r="O35" s="191" t="s">
        <v>143</v>
      </c>
      <c r="P35" s="167" t="s">
        <v>143</v>
      </c>
      <c r="Q35" s="160" t="s">
        <v>143</v>
      </c>
      <c r="V35" s="5"/>
      <c r="W35" s="5"/>
      <c r="Y35" s="5"/>
      <c r="AH35" s="5"/>
    </row>
    <row r="36" spans="1:34" ht="12.95" customHeight="1">
      <c r="A36" s="30">
        <v>12700</v>
      </c>
      <c r="B36" s="30">
        <v>127</v>
      </c>
      <c r="C36" s="6" t="s">
        <v>465</v>
      </c>
      <c r="D36" s="197" t="s">
        <v>41</v>
      </c>
      <c r="E36" s="76"/>
      <c r="F36" s="76"/>
      <c r="G36" s="76"/>
      <c r="H36" s="78">
        <f t="shared" si="0"/>
        <v>0</v>
      </c>
      <c r="I36" s="31" t="str">
        <f t="shared" si="1"/>
        <v/>
      </c>
      <c r="J36" s="76"/>
      <c r="K36" s="199" t="s">
        <v>143</v>
      </c>
      <c r="L36" s="163" t="s">
        <v>143</v>
      </c>
      <c r="M36" s="164" t="s">
        <v>143</v>
      </c>
      <c r="N36" s="165" t="s">
        <v>143</v>
      </c>
      <c r="O36" s="191" t="s">
        <v>143</v>
      </c>
      <c r="P36" s="167" t="s">
        <v>143</v>
      </c>
      <c r="Q36" s="160" t="s">
        <v>143</v>
      </c>
      <c r="V36" s="5"/>
      <c r="W36" s="5"/>
      <c r="Y36" s="5"/>
      <c r="AH36" s="5"/>
    </row>
    <row r="37" spans="1:34" ht="12.95" customHeight="1">
      <c r="A37" s="30">
        <v>12700</v>
      </c>
      <c r="B37" s="30">
        <v>127</v>
      </c>
      <c r="C37" s="6" t="s">
        <v>466</v>
      </c>
      <c r="D37" s="197" t="s">
        <v>117</v>
      </c>
      <c r="E37" s="76"/>
      <c r="F37" s="76"/>
      <c r="G37" s="76"/>
      <c r="H37" s="78">
        <f t="shared" si="0"/>
        <v>0</v>
      </c>
      <c r="I37" s="31" t="str">
        <f t="shared" si="1"/>
        <v/>
      </c>
      <c r="J37" s="76"/>
      <c r="K37" s="199" t="s">
        <v>143</v>
      </c>
      <c r="L37" s="163" t="s">
        <v>143</v>
      </c>
      <c r="M37" s="164"/>
      <c r="N37" s="165"/>
      <c r="O37" s="191"/>
      <c r="P37" s="167"/>
      <c r="Q37" s="160"/>
      <c r="T37" s="5"/>
      <c r="V37" s="5"/>
      <c r="W37" s="5"/>
      <c r="Y37" s="5"/>
      <c r="AH37" s="5"/>
    </row>
    <row r="38" spans="1:34" ht="12.95" customHeight="1">
      <c r="A38" s="30">
        <v>12800</v>
      </c>
      <c r="B38" s="30">
        <v>128</v>
      </c>
      <c r="C38" s="6" t="s">
        <v>625</v>
      </c>
      <c r="D38" s="197" t="s">
        <v>12</v>
      </c>
      <c r="E38" s="76"/>
      <c r="F38" s="76"/>
      <c r="G38" s="76"/>
      <c r="H38" s="78">
        <f t="shared" si="0"/>
        <v>0</v>
      </c>
      <c r="I38" s="31" t="str">
        <f t="shared" si="1"/>
        <v/>
      </c>
      <c r="J38" s="76"/>
      <c r="K38" s="199" t="s">
        <v>143</v>
      </c>
      <c r="L38" s="163" t="s">
        <v>143</v>
      </c>
      <c r="M38" s="164" t="s">
        <v>143</v>
      </c>
      <c r="N38" s="165" t="s">
        <v>143</v>
      </c>
      <c r="O38" s="191" t="s">
        <v>143</v>
      </c>
      <c r="P38" s="167" t="s">
        <v>143</v>
      </c>
      <c r="Q38" s="160" t="s">
        <v>143</v>
      </c>
      <c r="V38" s="5"/>
      <c r="W38" s="5"/>
      <c r="Y38" s="5"/>
      <c r="AH38" s="5"/>
    </row>
    <row r="39" spans="1:34" ht="12.95" customHeight="1">
      <c r="A39" s="30">
        <v>12900</v>
      </c>
      <c r="B39" s="30">
        <v>129</v>
      </c>
      <c r="C39" s="6" t="s">
        <v>640</v>
      </c>
      <c r="D39" s="197" t="s">
        <v>41</v>
      </c>
      <c r="E39" s="76"/>
      <c r="F39" s="76"/>
      <c r="G39" s="76"/>
      <c r="H39" s="78">
        <f t="shared" si="0"/>
        <v>0</v>
      </c>
      <c r="I39" s="31" t="str">
        <f t="shared" si="1"/>
        <v/>
      </c>
      <c r="J39" s="76"/>
      <c r="K39" s="199" t="s">
        <v>630</v>
      </c>
      <c r="L39" s="163" t="s">
        <v>143</v>
      </c>
      <c r="M39" s="164" t="s">
        <v>143</v>
      </c>
      <c r="N39" s="165" t="s">
        <v>143</v>
      </c>
      <c r="O39" s="191" t="s">
        <v>143</v>
      </c>
      <c r="P39" s="167" t="s">
        <v>143</v>
      </c>
      <c r="Q39" s="160" t="s">
        <v>143</v>
      </c>
      <c r="V39" s="5"/>
      <c r="W39" s="5"/>
      <c r="Y39" s="5"/>
      <c r="AH39" s="5"/>
    </row>
    <row r="40" spans="1:34" ht="12.95" customHeight="1">
      <c r="A40" s="30">
        <v>12900</v>
      </c>
      <c r="B40" s="30">
        <v>129</v>
      </c>
      <c r="C40" s="6" t="s">
        <v>467</v>
      </c>
      <c r="D40" s="197" t="s">
        <v>98</v>
      </c>
      <c r="E40" s="76"/>
      <c r="F40" s="76"/>
      <c r="G40" s="76"/>
      <c r="H40" s="78">
        <f t="shared" si="0"/>
        <v>0</v>
      </c>
      <c r="I40" s="31" t="str">
        <f t="shared" si="1"/>
        <v/>
      </c>
      <c r="J40" s="76"/>
      <c r="K40" s="199" t="s">
        <v>143</v>
      </c>
      <c r="L40" s="163" t="s">
        <v>143</v>
      </c>
      <c r="M40" s="164" t="s">
        <v>143</v>
      </c>
      <c r="N40" s="165" t="s">
        <v>143</v>
      </c>
      <c r="O40" s="191" t="s">
        <v>143</v>
      </c>
      <c r="P40" s="167"/>
      <c r="Q40" s="160"/>
      <c r="V40" s="5"/>
      <c r="W40" s="5"/>
      <c r="Y40" s="5"/>
      <c r="AH40" s="5"/>
    </row>
    <row r="41" spans="1:34" ht="12.95" customHeight="1">
      <c r="A41" s="30">
        <v>13200</v>
      </c>
      <c r="B41" s="30">
        <v>132</v>
      </c>
      <c r="C41" s="6" t="s">
        <v>270</v>
      </c>
      <c r="D41" s="197" t="s">
        <v>41</v>
      </c>
      <c r="E41" s="76"/>
      <c r="F41" s="76"/>
      <c r="G41" s="76"/>
      <c r="H41" s="78">
        <f t="shared" si="0"/>
        <v>0</v>
      </c>
      <c r="I41" s="31" t="str">
        <f t="shared" si="1"/>
        <v/>
      </c>
      <c r="J41" s="76"/>
      <c r="K41" s="199" t="s">
        <v>143</v>
      </c>
      <c r="L41" s="163" t="s">
        <v>143</v>
      </c>
      <c r="M41" s="164" t="s">
        <v>143</v>
      </c>
      <c r="N41" s="165" t="s">
        <v>143</v>
      </c>
      <c r="O41" s="191" t="s">
        <v>143</v>
      </c>
      <c r="P41" s="167" t="s">
        <v>143</v>
      </c>
      <c r="Q41" s="160" t="s">
        <v>143</v>
      </c>
      <c r="V41" s="5"/>
      <c r="W41" s="5"/>
      <c r="Y41" s="5"/>
      <c r="AH41" s="5"/>
    </row>
    <row r="42" spans="1:34" ht="12.95" customHeight="1">
      <c r="A42" s="30">
        <v>13300</v>
      </c>
      <c r="B42" s="30">
        <v>133</v>
      </c>
      <c r="C42" s="6" t="s">
        <v>271</v>
      </c>
      <c r="D42" s="197" t="s">
        <v>41</v>
      </c>
      <c r="E42" s="76"/>
      <c r="F42" s="76"/>
      <c r="G42" s="76"/>
      <c r="H42" s="78">
        <f t="shared" si="0"/>
        <v>0</v>
      </c>
      <c r="I42" s="31" t="str">
        <f t="shared" si="1"/>
        <v/>
      </c>
      <c r="J42" s="76"/>
      <c r="K42" s="199" t="s">
        <v>143</v>
      </c>
      <c r="L42" s="163" t="s">
        <v>143</v>
      </c>
      <c r="M42" s="164" t="s">
        <v>143</v>
      </c>
      <c r="N42" s="165" t="s">
        <v>143</v>
      </c>
      <c r="O42" s="191" t="s">
        <v>143</v>
      </c>
      <c r="P42" s="167" t="s">
        <v>143</v>
      </c>
      <c r="Q42" s="160" t="s">
        <v>143</v>
      </c>
      <c r="V42" s="5"/>
      <c r="W42" s="5"/>
      <c r="Y42" s="5"/>
      <c r="AH42" s="5"/>
    </row>
    <row r="43" spans="1:34" ht="12.95" customHeight="1">
      <c r="A43" s="30">
        <v>13600</v>
      </c>
      <c r="B43" s="30">
        <v>136</v>
      </c>
      <c r="C43" s="6" t="s">
        <v>468</v>
      </c>
      <c r="D43" s="197" t="s">
        <v>41</v>
      </c>
      <c r="E43" s="76"/>
      <c r="F43" s="76"/>
      <c r="G43" s="76"/>
      <c r="H43" s="78">
        <f t="shared" si="0"/>
        <v>0</v>
      </c>
      <c r="I43" s="31" t="str">
        <f t="shared" si="1"/>
        <v/>
      </c>
      <c r="J43" s="76"/>
      <c r="K43" s="199" t="s">
        <v>143</v>
      </c>
      <c r="L43" s="163" t="s">
        <v>183</v>
      </c>
      <c r="M43" s="168" t="s">
        <v>183</v>
      </c>
      <c r="N43" s="169" t="s">
        <v>183</v>
      </c>
      <c r="O43" s="193" t="s">
        <v>183</v>
      </c>
      <c r="P43" s="171" t="s">
        <v>183</v>
      </c>
      <c r="Q43" s="160" t="s">
        <v>143</v>
      </c>
      <c r="T43" s="58"/>
      <c r="V43" s="5"/>
      <c r="W43" s="5"/>
      <c r="Y43" s="5"/>
      <c r="AH43" s="5"/>
    </row>
    <row r="44" spans="1:34" ht="12.95" customHeight="1">
      <c r="A44" s="30">
        <v>13600</v>
      </c>
      <c r="B44" s="30">
        <v>136</v>
      </c>
      <c r="C44" s="6" t="s">
        <v>469</v>
      </c>
      <c r="D44" s="197" t="s">
        <v>117</v>
      </c>
      <c r="E44" s="76"/>
      <c r="F44" s="76"/>
      <c r="G44" s="76"/>
      <c r="H44" s="78">
        <f t="shared" ref="H44" si="2">SUM(E44:G44)</f>
        <v>0</v>
      </c>
      <c r="I44" s="31" t="str">
        <f t="shared" ref="I44" si="3">IF(ISERR(H44/$D$11),"",(H44/$D$11))</f>
        <v/>
      </c>
      <c r="J44" s="76"/>
      <c r="K44" s="199" t="s">
        <v>143</v>
      </c>
      <c r="L44" s="185" t="s">
        <v>397</v>
      </c>
      <c r="M44" s="168"/>
      <c r="N44" s="169"/>
      <c r="O44" s="193"/>
      <c r="P44" s="171"/>
      <c r="Q44" s="160"/>
      <c r="T44" s="58"/>
      <c r="V44" s="5"/>
      <c r="W44" s="5"/>
      <c r="Y44" s="5"/>
      <c r="AH44" s="5"/>
    </row>
    <row r="45" spans="1:34" ht="12.95" customHeight="1">
      <c r="A45" s="30">
        <v>14000</v>
      </c>
      <c r="B45" s="30">
        <v>140</v>
      </c>
      <c r="C45" s="6" t="s">
        <v>273</v>
      </c>
      <c r="D45" s="197" t="s">
        <v>41</v>
      </c>
      <c r="E45" s="76"/>
      <c r="F45" s="76"/>
      <c r="G45" s="76"/>
      <c r="H45" s="78">
        <f t="shared" si="0"/>
        <v>0</v>
      </c>
      <c r="I45" s="31" t="str">
        <f t="shared" si="1"/>
        <v/>
      </c>
      <c r="J45" s="76"/>
      <c r="K45" s="199" t="s">
        <v>632</v>
      </c>
      <c r="L45" s="182" t="s">
        <v>225</v>
      </c>
      <c r="M45" s="168" t="s">
        <v>225</v>
      </c>
      <c r="N45" s="169" t="s">
        <v>143</v>
      </c>
      <c r="O45" s="193" t="s">
        <v>182</v>
      </c>
      <c r="P45" s="171" t="s">
        <v>182</v>
      </c>
      <c r="Q45" s="160" t="s">
        <v>145</v>
      </c>
      <c r="T45" s="58"/>
      <c r="V45" s="5"/>
      <c r="W45" s="5"/>
      <c r="Y45" s="5"/>
      <c r="AH45" s="5"/>
    </row>
    <row r="46" spans="1:34" ht="12.95" customHeight="1">
      <c r="A46" s="30">
        <v>14100</v>
      </c>
      <c r="B46" s="30">
        <v>141</v>
      </c>
      <c r="C46" s="6" t="s">
        <v>471</v>
      </c>
      <c r="D46" s="197" t="s">
        <v>13</v>
      </c>
      <c r="E46" s="76"/>
      <c r="F46" s="76"/>
      <c r="G46" s="76"/>
      <c r="H46" s="78">
        <f t="shared" si="0"/>
        <v>0</v>
      </c>
      <c r="I46" s="31" t="str">
        <f t="shared" si="1"/>
        <v/>
      </c>
      <c r="J46" s="76"/>
      <c r="K46" s="199" t="s">
        <v>143</v>
      </c>
      <c r="L46" s="163" t="s">
        <v>143</v>
      </c>
      <c r="M46" s="164" t="s">
        <v>143</v>
      </c>
      <c r="N46" s="165" t="s">
        <v>143</v>
      </c>
      <c r="O46" s="191" t="s">
        <v>143</v>
      </c>
      <c r="P46" s="167" t="s">
        <v>143</v>
      </c>
      <c r="Q46" s="160" t="s">
        <v>143</v>
      </c>
      <c r="R46" s="58"/>
      <c r="V46" s="5"/>
      <c r="W46" s="5"/>
      <c r="Y46" s="5"/>
      <c r="AH46" s="5"/>
    </row>
    <row r="47" spans="1:34" ht="12.95" customHeight="1">
      <c r="A47" s="30">
        <v>14200</v>
      </c>
      <c r="B47" s="30">
        <v>142</v>
      </c>
      <c r="C47" s="6" t="s">
        <v>275</v>
      </c>
      <c r="D47" s="197" t="s">
        <v>13</v>
      </c>
      <c r="E47" s="76"/>
      <c r="F47" s="76"/>
      <c r="G47" s="76"/>
      <c r="H47" s="78">
        <f t="shared" si="0"/>
        <v>0</v>
      </c>
      <c r="I47" s="31" t="str">
        <f t="shared" si="1"/>
        <v/>
      </c>
      <c r="J47" s="76"/>
      <c r="K47" s="199" t="s">
        <v>143</v>
      </c>
      <c r="L47" s="163" t="s">
        <v>143</v>
      </c>
      <c r="M47" s="164" t="s">
        <v>143</v>
      </c>
      <c r="N47" s="165" t="s">
        <v>143</v>
      </c>
      <c r="O47" s="191" t="s">
        <v>143</v>
      </c>
      <c r="P47" s="167" t="s">
        <v>143</v>
      </c>
      <c r="Q47" s="160" t="s">
        <v>143</v>
      </c>
      <c r="V47" s="5"/>
      <c r="W47" s="5"/>
      <c r="Y47" s="5"/>
      <c r="AH47" s="5"/>
    </row>
    <row r="48" spans="1:34" ht="12.95" customHeight="1">
      <c r="A48" s="30">
        <v>14300</v>
      </c>
      <c r="B48" s="30">
        <v>143</v>
      </c>
      <c r="C48" s="6" t="s">
        <v>276</v>
      </c>
      <c r="D48" s="197" t="s">
        <v>41</v>
      </c>
      <c r="E48" s="76"/>
      <c r="F48" s="76"/>
      <c r="G48" s="76"/>
      <c r="H48" s="78">
        <f t="shared" si="0"/>
        <v>0</v>
      </c>
      <c r="I48" s="31" t="str">
        <f t="shared" si="1"/>
        <v/>
      </c>
      <c r="J48" s="76"/>
      <c r="K48" s="199" t="s">
        <v>143</v>
      </c>
      <c r="L48" s="163" t="s">
        <v>143</v>
      </c>
      <c r="M48" s="164" t="s">
        <v>143</v>
      </c>
      <c r="N48" s="165" t="s">
        <v>143</v>
      </c>
      <c r="O48" s="191" t="s">
        <v>143</v>
      </c>
      <c r="P48" s="167" t="s">
        <v>143</v>
      </c>
      <c r="Q48" s="160" t="s">
        <v>143</v>
      </c>
      <c r="V48" s="5"/>
      <c r="W48" s="5"/>
      <c r="Y48" s="5"/>
      <c r="AH48" s="5"/>
    </row>
    <row r="49" spans="1:34" ht="12.95" customHeight="1">
      <c r="A49" s="30">
        <v>14500</v>
      </c>
      <c r="B49" s="30">
        <v>145</v>
      </c>
      <c r="C49" s="6" t="s">
        <v>277</v>
      </c>
      <c r="D49" s="197" t="s">
        <v>41</v>
      </c>
      <c r="E49" s="76"/>
      <c r="F49" s="76"/>
      <c r="G49" s="76"/>
      <c r="H49" s="78">
        <f t="shared" si="0"/>
        <v>0</v>
      </c>
      <c r="I49" s="31" t="str">
        <f t="shared" si="1"/>
        <v/>
      </c>
      <c r="J49" s="76"/>
      <c r="K49" s="199" t="s">
        <v>143</v>
      </c>
      <c r="L49" s="163" t="s">
        <v>143</v>
      </c>
      <c r="M49" s="164" t="s">
        <v>143</v>
      </c>
      <c r="N49" s="165" t="s">
        <v>143</v>
      </c>
      <c r="O49" s="191" t="s">
        <v>143</v>
      </c>
      <c r="P49" s="167" t="s">
        <v>143</v>
      </c>
      <c r="Q49" s="160" t="s">
        <v>143</v>
      </c>
      <c r="V49" s="5"/>
      <c r="W49" s="5"/>
      <c r="Y49" s="5"/>
      <c r="AH49" s="5"/>
    </row>
    <row r="50" spans="1:34" ht="12.95" customHeight="1">
      <c r="A50" s="30">
        <v>14600</v>
      </c>
      <c r="B50" s="30">
        <v>146</v>
      </c>
      <c r="C50" s="6" t="s">
        <v>473</v>
      </c>
      <c r="D50" s="197" t="s">
        <v>11</v>
      </c>
      <c r="E50" s="76"/>
      <c r="F50" s="76"/>
      <c r="G50" s="76"/>
      <c r="H50" s="78">
        <f t="shared" si="0"/>
        <v>0</v>
      </c>
      <c r="I50" s="31" t="str">
        <f t="shared" si="1"/>
        <v/>
      </c>
      <c r="J50" s="76"/>
      <c r="K50" s="199" t="s">
        <v>143</v>
      </c>
      <c r="L50" s="163" t="s">
        <v>143</v>
      </c>
      <c r="M50" s="168" t="s">
        <v>217</v>
      </c>
      <c r="N50" s="169" t="s">
        <v>217</v>
      </c>
      <c r="O50" s="191" t="s">
        <v>143</v>
      </c>
      <c r="P50" s="167" t="s">
        <v>143</v>
      </c>
      <c r="Q50" s="160" t="s">
        <v>143</v>
      </c>
      <c r="V50" s="5"/>
      <c r="W50" s="5"/>
      <c r="Y50" s="5"/>
      <c r="AH50" s="5"/>
    </row>
    <row r="51" spans="1:34" ht="12.95" customHeight="1">
      <c r="A51" s="30">
        <v>14600</v>
      </c>
      <c r="B51" s="30">
        <v>146</v>
      </c>
      <c r="C51" s="6" t="s">
        <v>474</v>
      </c>
      <c r="D51" s="197" t="s">
        <v>120</v>
      </c>
      <c r="E51" s="76"/>
      <c r="F51" s="76"/>
      <c r="G51" s="76"/>
      <c r="H51" s="78">
        <f t="shared" si="0"/>
        <v>0</v>
      </c>
      <c r="I51" s="31" t="str">
        <f t="shared" si="1"/>
        <v/>
      </c>
      <c r="J51" s="76"/>
      <c r="K51" s="199" t="s">
        <v>143</v>
      </c>
      <c r="L51" s="163" t="s">
        <v>143</v>
      </c>
      <c r="M51" s="164" t="s">
        <v>143</v>
      </c>
      <c r="N51" s="165" t="s">
        <v>143</v>
      </c>
      <c r="O51" s="191" t="s">
        <v>143</v>
      </c>
      <c r="P51" s="167" t="s">
        <v>143</v>
      </c>
      <c r="Q51" s="172" t="s">
        <v>146</v>
      </c>
      <c r="V51" s="5"/>
      <c r="W51" s="5"/>
      <c r="Y51" s="5"/>
      <c r="AH51" s="5"/>
    </row>
    <row r="52" spans="1:34" ht="12.95" customHeight="1">
      <c r="A52" s="30">
        <v>14700</v>
      </c>
      <c r="B52" s="30">
        <v>147</v>
      </c>
      <c r="C52" s="6" t="s">
        <v>279</v>
      </c>
      <c r="D52" s="197" t="s">
        <v>41</v>
      </c>
      <c r="E52" s="76"/>
      <c r="F52" s="76"/>
      <c r="G52" s="76"/>
      <c r="H52" s="78">
        <f t="shared" si="0"/>
        <v>0</v>
      </c>
      <c r="I52" s="31" t="str">
        <f t="shared" si="1"/>
        <v/>
      </c>
      <c r="J52" s="76"/>
      <c r="K52" s="199" t="s">
        <v>143</v>
      </c>
      <c r="L52" s="163" t="s">
        <v>143</v>
      </c>
      <c r="M52" s="164" t="s">
        <v>143</v>
      </c>
      <c r="N52" s="165" t="s">
        <v>143</v>
      </c>
      <c r="O52" s="191" t="s">
        <v>143</v>
      </c>
      <c r="P52" s="167" t="s">
        <v>143</v>
      </c>
      <c r="Q52" s="160" t="s">
        <v>143</v>
      </c>
      <c r="V52" s="5"/>
      <c r="W52" s="5"/>
      <c r="Y52" s="5"/>
      <c r="AH52" s="5"/>
    </row>
    <row r="53" spans="1:34" ht="12.95" customHeight="1">
      <c r="A53" s="30">
        <v>14800</v>
      </c>
      <c r="B53" s="30">
        <v>148</v>
      </c>
      <c r="C53" s="6" t="s">
        <v>280</v>
      </c>
      <c r="D53" s="197" t="s">
        <v>11</v>
      </c>
      <c r="E53" s="76"/>
      <c r="F53" s="76"/>
      <c r="G53" s="76"/>
      <c r="H53" s="78">
        <f t="shared" si="0"/>
        <v>0</v>
      </c>
      <c r="I53" s="31" t="str">
        <f t="shared" si="1"/>
        <v/>
      </c>
      <c r="J53" s="76"/>
      <c r="K53" s="199" t="s">
        <v>143</v>
      </c>
      <c r="L53" s="163" t="s">
        <v>143</v>
      </c>
      <c r="M53" s="164" t="s">
        <v>143</v>
      </c>
      <c r="N53" s="165" t="s">
        <v>143</v>
      </c>
      <c r="O53" s="191" t="s">
        <v>143</v>
      </c>
      <c r="P53" s="167" t="s">
        <v>143</v>
      </c>
      <c r="Q53" s="160" t="s">
        <v>143</v>
      </c>
      <c r="V53" s="5"/>
      <c r="W53" s="5"/>
      <c r="Y53" s="5"/>
      <c r="AH53" s="5"/>
    </row>
    <row r="54" spans="1:34" ht="12.95" customHeight="1">
      <c r="A54" s="30">
        <v>14900</v>
      </c>
      <c r="B54" s="30">
        <v>149</v>
      </c>
      <c r="C54" s="6" t="s">
        <v>475</v>
      </c>
      <c r="D54" s="197" t="s">
        <v>41</v>
      </c>
      <c r="E54" s="76"/>
      <c r="F54" s="76"/>
      <c r="G54" s="76"/>
      <c r="H54" s="78">
        <f t="shared" si="0"/>
        <v>0</v>
      </c>
      <c r="I54" s="31" t="str">
        <f t="shared" si="1"/>
        <v/>
      </c>
      <c r="J54" s="76"/>
      <c r="K54" s="199" t="s">
        <v>143</v>
      </c>
      <c r="L54" s="163" t="s">
        <v>143</v>
      </c>
      <c r="M54" s="164" t="s">
        <v>143</v>
      </c>
      <c r="N54" s="165" t="s">
        <v>143</v>
      </c>
      <c r="O54" s="191" t="s">
        <v>143</v>
      </c>
      <c r="P54" s="167" t="s">
        <v>143</v>
      </c>
      <c r="Q54" s="160" t="s">
        <v>143</v>
      </c>
      <c r="V54" s="5"/>
      <c r="W54" s="5"/>
      <c r="Y54" s="5"/>
      <c r="AH54" s="5"/>
    </row>
    <row r="55" spans="1:34" ht="12.95" customHeight="1">
      <c r="A55" s="30">
        <v>14900</v>
      </c>
      <c r="B55" s="30">
        <v>149</v>
      </c>
      <c r="C55" s="6" t="s">
        <v>476</v>
      </c>
      <c r="D55" s="197" t="s">
        <v>98</v>
      </c>
      <c r="E55" s="76"/>
      <c r="F55" s="76"/>
      <c r="G55" s="76"/>
      <c r="H55" s="78">
        <f t="shared" si="0"/>
        <v>0</v>
      </c>
      <c r="I55" s="31" t="str">
        <f t="shared" si="1"/>
        <v/>
      </c>
      <c r="J55" s="76"/>
      <c r="K55" s="199" t="s">
        <v>226</v>
      </c>
      <c r="L55" s="163" t="s">
        <v>226</v>
      </c>
      <c r="M55" s="168" t="s">
        <v>226</v>
      </c>
      <c r="N55" s="169" t="s">
        <v>147</v>
      </c>
      <c r="O55" s="193" t="s">
        <v>147</v>
      </c>
      <c r="P55" s="171" t="s">
        <v>147</v>
      </c>
      <c r="Q55" s="172" t="s">
        <v>147</v>
      </c>
      <c r="V55" s="5"/>
      <c r="W55" s="5"/>
      <c r="Y55" s="5"/>
      <c r="AH55" s="5"/>
    </row>
    <row r="56" spans="1:34" ht="12.95" customHeight="1">
      <c r="A56" s="30">
        <v>14900</v>
      </c>
      <c r="B56" s="30">
        <v>149</v>
      </c>
      <c r="C56" s="6" t="s">
        <v>477</v>
      </c>
      <c r="D56" s="197" t="s">
        <v>202</v>
      </c>
      <c r="E56" s="76"/>
      <c r="F56" s="76"/>
      <c r="G56" s="76"/>
      <c r="H56" s="78">
        <f t="shared" si="0"/>
        <v>0</v>
      </c>
      <c r="I56" s="31" t="str">
        <f t="shared" si="1"/>
        <v/>
      </c>
      <c r="J56" s="76"/>
      <c r="K56" s="199" t="s">
        <v>226</v>
      </c>
      <c r="L56" s="163" t="s">
        <v>226</v>
      </c>
      <c r="M56" s="168" t="s">
        <v>226</v>
      </c>
      <c r="N56" s="165" t="s">
        <v>143</v>
      </c>
      <c r="O56" s="191" t="s">
        <v>143</v>
      </c>
      <c r="P56" s="171" t="s">
        <v>203</v>
      </c>
      <c r="Q56" s="172"/>
      <c r="V56" s="5"/>
      <c r="W56" s="5"/>
      <c r="Y56" s="5"/>
      <c r="AH56" s="5"/>
    </row>
    <row r="57" spans="1:34" ht="12.95" customHeight="1">
      <c r="A57" s="30">
        <v>15100</v>
      </c>
      <c r="B57" s="30">
        <v>151</v>
      </c>
      <c r="C57" s="5" t="s">
        <v>282</v>
      </c>
      <c r="D57" s="197" t="s">
        <v>41</v>
      </c>
      <c r="E57" s="76"/>
      <c r="F57" s="76"/>
      <c r="G57" s="76"/>
      <c r="H57" s="78">
        <f t="shared" si="0"/>
        <v>0</v>
      </c>
      <c r="I57" s="31" t="str">
        <f t="shared" si="1"/>
        <v/>
      </c>
      <c r="J57" s="76"/>
      <c r="K57" s="199" t="s">
        <v>143</v>
      </c>
      <c r="L57" s="163" t="s">
        <v>143</v>
      </c>
      <c r="M57" s="164" t="s">
        <v>143</v>
      </c>
      <c r="N57" s="165" t="s">
        <v>143</v>
      </c>
      <c r="O57" s="191" t="s">
        <v>143</v>
      </c>
      <c r="P57" s="167" t="s">
        <v>143</v>
      </c>
      <c r="Q57" s="160" t="s">
        <v>143</v>
      </c>
      <c r="V57" s="5"/>
      <c r="W57" s="5"/>
      <c r="Y57" s="5"/>
      <c r="AH57" s="5"/>
    </row>
    <row r="58" spans="1:34" ht="25.5" customHeight="1">
      <c r="A58" s="30">
        <v>15200</v>
      </c>
      <c r="B58" s="30">
        <v>152</v>
      </c>
      <c r="C58" s="6" t="s">
        <v>596</v>
      </c>
      <c r="D58" s="197" t="s">
        <v>41</v>
      </c>
      <c r="E58" s="76"/>
      <c r="F58" s="76"/>
      <c r="G58" s="76"/>
      <c r="H58" s="78">
        <f t="shared" si="0"/>
        <v>0</v>
      </c>
      <c r="I58" s="31" t="str">
        <f t="shared" si="1"/>
        <v/>
      </c>
      <c r="J58" s="76"/>
      <c r="K58" s="199" t="s">
        <v>143</v>
      </c>
      <c r="L58" s="163" t="s">
        <v>143</v>
      </c>
      <c r="M58" s="164" t="s">
        <v>143</v>
      </c>
      <c r="N58" s="165" t="s">
        <v>143</v>
      </c>
      <c r="O58" s="191" t="s">
        <v>143</v>
      </c>
      <c r="P58" s="167" t="s">
        <v>143</v>
      </c>
      <c r="Q58" s="160" t="s">
        <v>143</v>
      </c>
      <c r="V58" s="5"/>
      <c r="W58" s="5"/>
      <c r="Y58" s="5"/>
      <c r="AH58" s="5"/>
    </row>
    <row r="59" spans="1:34" ht="12.95" customHeight="1">
      <c r="A59" s="30">
        <v>15200</v>
      </c>
      <c r="B59" s="30">
        <v>152</v>
      </c>
      <c r="C59" s="6" t="s">
        <v>479</v>
      </c>
      <c r="D59" s="197" t="s">
        <v>118</v>
      </c>
      <c r="E59" s="76"/>
      <c r="F59" s="76"/>
      <c r="G59" s="76"/>
      <c r="H59" s="78">
        <f t="shared" si="0"/>
        <v>0</v>
      </c>
      <c r="I59" s="31" t="str">
        <f t="shared" si="1"/>
        <v/>
      </c>
      <c r="J59" s="76"/>
      <c r="K59" s="199" t="s">
        <v>143</v>
      </c>
      <c r="L59" s="163" t="s">
        <v>148</v>
      </c>
      <c r="M59" s="168" t="s">
        <v>148</v>
      </c>
      <c r="N59" s="169" t="s">
        <v>148</v>
      </c>
      <c r="O59" s="193" t="s">
        <v>148</v>
      </c>
      <c r="P59" s="171" t="s">
        <v>148</v>
      </c>
      <c r="Q59" s="172" t="s">
        <v>148</v>
      </c>
      <c r="V59" s="5"/>
      <c r="W59" s="5"/>
      <c r="Y59" s="5"/>
      <c r="AH59" s="5"/>
    </row>
    <row r="60" spans="1:34" ht="12.95" customHeight="1">
      <c r="A60" s="30">
        <v>15200</v>
      </c>
      <c r="B60" s="30">
        <v>152</v>
      </c>
      <c r="C60" s="6" t="s">
        <v>480</v>
      </c>
      <c r="D60" s="197" t="s">
        <v>478</v>
      </c>
      <c r="E60" s="76"/>
      <c r="F60" s="76"/>
      <c r="G60" s="76"/>
      <c r="H60" s="78">
        <f t="shared" si="0"/>
        <v>0</v>
      </c>
      <c r="I60" s="31" t="str">
        <f t="shared" si="1"/>
        <v/>
      </c>
      <c r="J60" s="76"/>
      <c r="K60" s="199" t="s">
        <v>143</v>
      </c>
      <c r="L60" s="185" t="s">
        <v>399</v>
      </c>
      <c r="M60" s="164" t="s">
        <v>143</v>
      </c>
      <c r="N60" s="165" t="s">
        <v>143</v>
      </c>
      <c r="O60" s="193"/>
      <c r="P60" s="171"/>
      <c r="Q60" s="172"/>
      <c r="V60" s="5"/>
      <c r="W60" s="5"/>
      <c r="Y60" s="5"/>
      <c r="AH60" s="5"/>
    </row>
    <row r="61" spans="1:34" ht="12.95" customHeight="1">
      <c r="A61" s="30">
        <v>15400</v>
      </c>
      <c r="B61" s="30">
        <v>154</v>
      </c>
      <c r="C61" s="6" t="s">
        <v>482</v>
      </c>
      <c r="D61" s="197" t="s">
        <v>14</v>
      </c>
      <c r="E61" s="76"/>
      <c r="F61" s="76"/>
      <c r="G61" s="76"/>
      <c r="H61" s="78">
        <f t="shared" si="0"/>
        <v>0</v>
      </c>
      <c r="I61" s="31" t="str">
        <f t="shared" si="1"/>
        <v/>
      </c>
      <c r="J61" s="76"/>
      <c r="K61" s="199" t="s">
        <v>631</v>
      </c>
      <c r="L61" s="185" t="s">
        <v>394</v>
      </c>
      <c r="M61" s="164" t="s">
        <v>143</v>
      </c>
      <c r="N61" s="165" t="s">
        <v>143</v>
      </c>
      <c r="O61" s="191" t="s">
        <v>143</v>
      </c>
      <c r="P61" s="167" t="s">
        <v>143</v>
      </c>
      <c r="Q61" s="160" t="s">
        <v>143</v>
      </c>
      <c r="V61" s="5"/>
      <c r="W61" s="5"/>
      <c r="Y61" s="5"/>
      <c r="AH61" s="5"/>
    </row>
    <row r="62" spans="1:34" ht="12.95" customHeight="1">
      <c r="A62" s="30">
        <v>15500</v>
      </c>
      <c r="B62" s="30">
        <v>155</v>
      </c>
      <c r="C62" s="6" t="s">
        <v>484</v>
      </c>
      <c r="D62" s="197" t="s">
        <v>41</v>
      </c>
      <c r="E62" s="76"/>
      <c r="F62" s="76"/>
      <c r="G62" s="76"/>
      <c r="H62" s="78">
        <f t="shared" si="0"/>
        <v>0</v>
      </c>
      <c r="I62" s="31" t="str">
        <f t="shared" si="1"/>
        <v/>
      </c>
      <c r="J62" s="76"/>
      <c r="K62" s="199" t="s">
        <v>143</v>
      </c>
      <c r="L62" s="163" t="s">
        <v>143</v>
      </c>
      <c r="M62" s="164" t="s">
        <v>143</v>
      </c>
      <c r="N62" s="165" t="s">
        <v>143</v>
      </c>
      <c r="O62" s="191" t="s">
        <v>143</v>
      </c>
      <c r="P62" s="167" t="s">
        <v>143</v>
      </c>
      <c r="Q62" s="191" t="s">
        <v>161</v>
      </c>
      <c r="V62" s="5"/>
      <c r="W62" s="5"/>
      <c r="Y62" s="5"/>
      <c r="AH62" s="5"/>
    </row>
    <row r="63" spans="1:34" ht="12.95" customHeight="1">
      <c r="A63" s="30">
        <v>15600</v>
      </c>
      <c r="B63" s="30">
        <v>156</v>
      </c>
      <c r="C63" s="6" t="s">
        <v>286</v>
      </c>
      <c r="D63" s="197" t="s">
        <v>13</v>
      </c>
      <c r="E63" s="76"/>
      <c r="F63" s="76"/>
      <c r="G63" s="76"/>
      <c r="H63" s="78">
        <f t="shared" si="0"/>
        <v>0</v>
      </c>
      <c r="I63" s="31" t="str">
        <f t="shared" si="1"/>
        <v/>
      </c>
      <c r="J63" s="76"/>
      <c r="K63" s="199" t="s">
        <v>143</v>
      </c>
      <c r="L63" s="163" t="s">
        <v>143</v>
      </c>
      <c r="M63" s="164" t="s">
        <v>143</v>
      </c>
      <c r="N63" s="165" t="s">
        <v>143</v>
      </c>
      <c r="O63" s="191" t="s">
        <v>143</v>
      </c>
      <c r="P63" s="167" t="s">
        <v>143</v>
      </c>
      <c r="Q63" s="160" t="s">
        <v>143</v>
      </c>
      <c r="V63" s="5"/>
      <c r="W63" s="5"/>
      <c r="Y63" s="5"/>
      <c r="AH63" s="5"/>
    </row>
    <row r="64" spans="1:34" ht="12.95" customHeight="1">
      <c r="A64" s="30">
        <v>15700</v>
      </c>
      <c r="B64" s="30">
        <v>157</v>
      </c>
      <c r="C64" s="6" t="s">
        <v>287</v>
      </c>
      <c r="D64" s="197" t="s">
        <v>13</v>
      </c>
      <c r="E64" s="76"/>
      <c r="F64" s="76"/>
      <c r="G64" s="76"/>
      <c r="H64" s="78">
        <f t="shared" si="0"/>
        <v>0</v>
      </c>
      <c r="I64" s="31" t="str">
        <f t="shared" si="1"/>
        <v/>
      </c>
      <c r="J64" s="76"/>
      <c r="K64" s="199" t="s">
        <v>143</v>
      </c>
      <c r="L64" s="163" t="s">
        <v>143</v>
      </c>
      <c r="M64" s="164" t="s">
        <v>143</v>
      </c>
      <c r="N64" s="165" t="s">
        <v>143</v>
      </c>
      <c r="O64" s="191" t="s">
        <v>143</v>
      </c>
      <c r="P64" s="167" t="s">
        <v>143</v>
      </c>
      <c r="Q64" s="160" t="s">
        <v>143</v>
      </c>
      <c r="V64" s="5"/>
      <c r="W64" s="5"/>
      <c r="Y64" s="5"/>
      <c r="AH64" s="5"/>
    </row>
    <row r="65" spans="1:34" ht="12.95" customHeight="1">
      <c r="A65" s="30">
        <v>16000</v>
      </c>
      <c r="B65" s="30">
        <v>160</v>
      </c>
      <c r="C65" s="6" t="s">
        <v>289</v>
      </c>
      <c r="D65" s="197" t="s">
        <v>13</v>
      </c>
      <c r="E65" s="76"/>
      <c r="F65" s="76"/>
      <c r="G65" s="76"/>
      <c r="H65" s="78">
        <f t="shared" si="0"/>
        <v>0</v>
      </c>
      <c r="I65" s="31" t="str">
        <f t="shared" si="1"/>
        <v/>
      </c>
      <c r="J65" s="76"/>
      <c r="K65" s="199" t="s">
        <v>143</v>
      </c>
      <c r="L65" s="163" t="s">
        <v>143</v>
      </c>
      <c r="M65" s="164" t="s">
        <v>143</v>
      </c>
      <c r="N65" s="165" t="s">
        <v>143</v>
      </c>
      <c r="O65" s="191" t="s">
        <v>143</v>
      </c>
      <c r="P65" s="167" t="s">
        <v>143</v>
      </c>
      <c r="Q65" s="160" t="s">
        <v>143</v>
      </c>
      <c r="V65" s="5"/>
      <c r="W65" s="5"/>
      <c r="Y65" s="5"/>
      <c r="AH65" s="5"/>
    </row>
    <row r="66" spans="1:34" ht="12.95" customHeight="1">
      <c r="A66" s="30">
        <v>16100</v>
      </c>
      <c r="B66" s="30">
        <v>161</v>
      </c>
      <c r="C66" s="6" t="s">
        <v>486</v>
      </c>
      <c r="D66" s="197" t="s">
        <v>41</v>
      </c>
      <c r="E66" s="76"/>
      <c r="F66" s="76"/>
      <c r="G66" s="76"/>
      <c r="H66" s="78">
        <f t="shared" si="0"/>
        <v>0</v>
      </c>
      <c r="I66" s="31" t="str">
        <f t="shared" si="1"/>
        <v/>
      </c>
      <c r="J66" s="76"/>
      <c r="K66" s="199" t="s">
        <v>143</v>
      </c>
      <c r="L66" s="163" t="s">
        <v>143</v>
      </c>
      <c r="M66" s="164" t="s">
        <v>143</v>
      </c>
      <c r="N66" s="165" t="s">
        <v>143</v>
      </c>
      <c r="O66" s="191" t="s">
        <v>143</v>
      </c>
      <c r="P66" s="167" t="s">
        <v>143</v>
      </c>
      <c r="Q66" s="160" t="s">
        <v>143</v>
      </c>
      <c r="V66" s="5"/>
      <c r="W66" s="5"/>
      <c r="Y66" s="5"/>
      <c r="AH66" s="5"/>
    </row>
    <row r="67" spans="1:34" ht="12.95" customHeight="1">
      <c r="A67" s="30">
        <v>16100</v>
      </c>
      <c r="B67" s="30">
        <v>161</v>
      </c>
      <c r="C67" s="6" t="s">
        <v>488</v>
      </c>
      <c r="D67" s="197" t="s">
        <v>117</v>
      </c>
      <c r="E67" s="76"/>
      <c r="F67" s="76"/>
      <c r="G67" s="76"/>
      <c r="H67" s="78">
        <f t="shared" si="0"/>
        <v>0</v>
      </c>
      <c r="I67" s="31" t="str">
        <f t="shared" si="1"/>
        <v/>
      </c>
      <c r="J67" s="76"/>
      <c r="K67" s="199" t="s">
        <v>143</v>
      </c>
      <c r="L67" s="163" t="s">
        <v>143</v>
      </c>
      <c r="M67" s="164" t="s">
        <v>143</v>
      </c>
      <c r="N67" s="165" t="s">
        <v>143</v>
      </c>
      <c r="O67" s="191" t="s">
        <v>143</v>
      </c>
      <c r="P67" s="167" t="s">
        <v>143</v>
      </c>
      <c r="Q67" s="191" t="s">
        <v>162</v>
      </c>
      <c r="T67" s="58"/>
      <c r="V67" s="5"/>
      <c r="W67" s="5"/>
      <c r="Y67" s="5"/>
      <c r="AH67" s="5"/>
    </row>
    <row r="68" spans="1:34" ht="12.95" customHeight="1">
      <c r="A68" s="30">
        <v>16200</v>
      </c>
      <c r="B68" s="30">
        <v>162</v>
      </c>
      <c r="C68" s="6" t="s">
        <v>489</v>
      </c>
      <c r="D68" s="197" t="s">
        <v>41</v>
      </c>
      <c r="E68" s="76"/>
      <c r="F68" s="76"/>
      <c r="G68" s="76"/>
      <c r="H68" s="78">
        <f t="shared" si="0"/>
        <v>0</v>
      </c>
      <c r="I68" s="31" t="str">
        <f t="shared" si="1"/>
        <v/>
      </c>
      <c r="J68" s="76"/>
      <c r="K68" s="199" t="s">
        <v>143</v>
      </c>
      <c r="L68" s="163" t="s">
        <v>143</v>
      </c>
      <c r="M68" s="164" t="s">
        <v>143</v>
      </c>
      <c r="N68" s="165" t="s">
        <v>143</v>
      </c>
      <c r="O68" s="191" t="s">
        <v>143</v>
      </c>
      <c r="P68" s="167" t="s">
        <v>143</v>
      </c>
      <c r="Q68" s="160" t="s">
        <v>143</v>
      </c>
      <c r="V68" s="5"/>
      <c r="W68" s="5"/>
      <c r="Y68" s="5"/>
      <c r="AH68" s="5"/>
    </row>
    <row r="69" spans="1:34" ht="12.95" customHeight="1">
      <c r="A69" s="30">
        <v>16200</v>
      </c>
      <c r="B69" s="30">
        <v>162</v>
      </c>
      <c r="C69" s="6" t="s">
        <v>490</v>
      </c>
      <c r="D69" s="197" t="s">
        <v>117</v>
      </c>
      <c r="E69" s="76"/>
      <c r="F69" s="76"/>
      <c r="G69" s="76"/>
      <c r="H69" s="78">
        <f t="shared" si="0"/>
        <v>0</v>
      </c>
      <c r="I69" s="31" t="str">
        <f t="shared" si="1"/>
        <v/>
      </c>
      <c r="J69" s="76"/>
      <c r="K69" s="199" t="s">
        <v>143</v>
      </c>
      <c r="L69" s="163" t="s">
        <v>143</v>
      </c>
      <c r="M69" s="164" t="s">
        <v>143</v>
      </c>
      <c r="N69" s="165" t="s">
        <v>143</v>
      </c>
      <c r="O69" s="191" t="s">
        <v>143</v>
      </c>
      <c r="P69" s="167" t="s">
        <v>143</v>
      </c>
      <c r="Q69" s="160"/>
      <c r="V69" s="5"/>
      <c r="W69" s="5"/>
      <c r="Y69" s="5"/>
      <c r="AH69" s="5"/>
    </row>
    <row r="70" spans="1:34" ht="12.95" customHeight="1">
      <c r="A70" s="30">
        <v>16400</v>
      </c>
      <c r="B70" s="30">
        <v>164</v>
      </c>
      <c r="C70" s="6" t="s">
        <v>292</v>
      </c>
      <c r="D70" s="197" t="s">
        <v>41</v>
      </c>
      <c r="E70" s="76"/>
      <c r="F70" s="76"/>
      <c r="G70" s="76"/>
      <c r="H70" s="78">
        <f t="shared" si="0"/>
        <v>0</v>
      </c>
      <c r="I70" s="31" t="str">
        <f t="shared" si="1"/>
        <v/>
      </c>
      <c r="J70" s="76"/>
      <c r="K70" s="199" t="s">
        <v>143</v>
      </c>
      <c r="L70" s="163" t="s">
        <v>143</v>
      </c>
      <c r="M70" s="164" t="s">
        <v>143</v>
      </c>
      <c r="N70" s="165" t="s">
        <v>143</v>
      </c>
      <c r="O70" s="191" t="s">
        <v>143</v>
      </c>
      <c r="P70" s="167" t="s">
        <v>143</v>
      </c>
      <c r="Q70" s="191" t="s">
        <v>160</v>
      </c>
      <c r="V70" s="5"/>
      <c r="W70" s="5"/>
      <c r="Y70" s="5"/>
      <c r="AH70" s="5"/>
    </row>
    <row r="71" spans="1:34" ht="12.95" customHeight="1">
      <c r="A71" s="30">
        <v>16500</v>
      </c>
      <c r="B71" s="30">
        <v>165</v>
      </c>
      <c r="C71" s="6" t="s">
        <v>293</v>
      </c>
      <c r="D71" s="197" t="s">
        <v>10</v>
      </c>
      <c r="E71" s="76"/>
      <c r="F71" s="76"/>
      <c r="G71" s="76"/>
      <c r="H71" s="78">
        <f t="shared" si="0"/>
        <v>0</v>
      </c>
      <c r="I71" s="31" t="str">
        <f t="shared" si="1"/>
        <v/>
      </c>
      <c r="J71" s="76"/>
      <c r="K71" s="199" t="s">
        <v>143</v>
      </c>
      <c r="L71" s="163" t="s">
        <v>218</v>
      </c>
      <c r="M71" s="168" t="s">
        <v>218</v>
      </c>
      <c r="N71" s="169" t="s">
        <v>218</v>
      </c>
      <c r="O71" s="193" t="s">
        <v>211</v>
      </c>
      <c r="P71" s="171" t="s">
        <v>149</v>
      </c>
      <c r="Q71" s="172" t="s">
        <v>149</v>
      </c>
      <c r="V71" s="5"/>
      <c r="W71" s="5"/>
      <c r="Y71" s="5"/>
      <c r="AH71" s="5"/>
    </row>
    <row r="72" spans="1:34" ht="12.95" customHeight="1">
      <c r="A72" s="30">
        <v>16600</v>
      </c>
      <c r="B72" s="30">
        <v>166</v>
      </c>
      <c r="C72" s="6" t="s">
        <v>294</v>
      </c>
      <c r="D72" s="197" t="s">
        <v>41</v>
      </c>
      <c r="E72" s="76"/>
      <c r="F72" s="76"/>
      <c r="G72" s="76"/>
      <c r="H72" s="78">
        <f t="shared" si="0"/>
        <v>0</v>
      </c>
      <c r="I72" s="31" t="str">
        <f t="shared" si="1"/>
        <v/>
      </c>
      <c r="J72" s="76"/>
      <c r="K72" s="199" t="s">
        <v>143</v>
      </c>
      <c r="L72" s="163" t="s">
        <v>143</v>
      </c>
      <c r="M72" s="164" t="s">
        <v>143</v>
      </c>
      <c r="N72" s="165" t="s">
        <v>143</v>
      </c>
      <c r="O72" s="191" t="s">
        <v>143</v>
      </c>
      <c r="P72" s="167" t="s">
        <v>143</v>
      </c>
      <c r="Q72" s="160" t="s">
        <v>143</v>
      </c>
      <c r="V72" s="5"/>
      <c r="W72" s="5"/>
      <c r="Y72" s="5"/>
      <c r="AH72" s="5"/>
    </row>
    <row r="73" spans="1:34" ht="12.95" customHeight="1">
      <c r="A73" s="30">
        <v>16700</v>
      </c>
      <c r="B73" s="30">
        <v>167</v>
      </c>
      <c r="C73" s="6" t="s">
        <v>615</v>
      </c>
      <c r="D73" s="197" t="s">
        <v>41</v>
      </c>
      <c r="E73" s="76"/>
      <c r="F73" s="76"/>
      <c r="G73" s="76"/>
      <c r="H73" s="78"/>
      <c r="I73" s="31"/>
      <c r="J73" s="76"/>
      <c r="K73" s="199" t="s">
        <v>626</v>
      </c>
      <c r="L73" s="163"/>
      <c r="M73" s="164"/>
      <c r="N73" s="165"/>
      <c r="O73" s="191"/>
      <c r="P73" s="167"/>
      <c r="Q73" s="160"/>
      <c r="V73" s="5"/>
      <c r="W73" s="5"/>
      <c r="Y73" s="5"/>
      <c r="AH73" s="5"/>
    </row>
    <row r="74" spans="1:34" ht="12.95" customHeight="1">
      <c r="A74" s="30">
        <v>17100</v>
      </c>
      <c r="B74" s="30">
        <v>171</v>
      </c>
      <c r="C74" s="6" t="s">
        <v>295</v>
      </c>
      <c r="D74" s="197" t="s">
        <v>10</v>
      </c>
      <c r="E74" s="76"/>
      <c r="F74" s="76"/>
      <c r="G74" s="76"/>
      <c r="H74" s="78">
        <f t="shared" si="0"/>
        <v>0</v>
      </c>
      <c r="I74" s="31" t="str">
        <f t="shared" si="1"/>
        <v/>
      </c>
      <c r="J74" s="76"/>
      <c r="K74" s="199" t="s">
        <v>143</v>
      </c>
      <c r="L74" s="163" t="s">
        <v>143</v>
      </c>
      <c r="M74" s="164" t="s">
        <v>143</v>
      </c>
      <c r="N74" s="165" t="s">
        <v>143</v>
      </c>
      <c r="O74" s="191" t="s">
        <v>143</v>
      </c>
      <c r="P74" s="167" t="s">
        <v>143</v>
      </c>
      <c r="Q74" s="160" t="s">
        <v>143</v>
      </c>
      <c r="V74" s="5"/>
      <c r="W74" s="5"/>
      <c r="Y74" s="5"/>
      <c r="AH74" s="5"/>
    </row>
    <row r="75" spans="1:34" ht="12.95" customHeight="1">
      <c r="A75" s="30">
        <v>17200</v>
      </c>
      <c r="B75" s="30">
        <v>172</v>
      </c>
      <c r="C75" s="6" t="s">
        <v>491</v>
      </c>
      <c r="D75" s="197" t="s">
        <v>41</v>
      </c>
      <c r="E75" s="76"/>
      <c r="F75" s="76"/>
      <c r="G75" s="76"/>
      <c r="H75" s="78">
        <f>SUM(E75:G75)</f>
        <v>0</v>
      </c>
      <c r="I75" s="31" t="str">
        <f>IF(ISERR(H75/$D$11),"",(H75/$D$11))</f>
        <v/>
      </c>
      <c r="J75" s="76"/>
      <c r="K75" s="199" t="s">
        <v>143</v>
      </c>
      <c r="L75" s="185" t="s">
        <v>400</v>
      </c>
      <c r="M75" s="164" t="s">
        <v>227</v>
      </c>
      <c r="N75" s="165"/>
      <c r="O75" s="191"/>
      <c r="P75" s="167"/>
      <c r="Q75" s="160"/>
      <c r="S75" s="58"/>
      <c r="V75" s="5"/>
      <c r="W75" s="5"/>
      <c r="Y75" s="5"/>
      <c r="AH75" s="5"/>
    </row>
    <row r="76" spans="1:34" ht="12.95" customHeight="1">
      <c r="A76" s="30">
        <v>17200</v>
      </c>
      <c r="B76" s="30">
        <v>172</v>
      </c>
      <c r="C76" s="154" t="s">
        <v>611</v>
      </c>
      <c r="D76" s="197" t="s">
        <v>79</v>
      </c>
      <c r="E76" s="76"/>
      <c r="F76" s="76"/>
      <c r="G76" s="76"/>
      <c r="H76" s="78">
        <f t="shared" si="0"/>
        <v>0</v>
      </c>
      <c r="I76" s="31" t="str">
        <f t="shared" si="1"/>
        <v/>
      </c>
      <c r="J76" s="76"/>
      <c r="K76" s="199" t="s">
        <v>143</v>
      </c>
      <c r="L76" s="185" t="s">
        <v>395</v>
      </c>
      <c r="M76" s="164" t="s">
        <v>143</v>
      </c>
      <c r="N76" s="165" t="s">
        <v>143</v>
      </c>
      <c r="O76" s="191" t="s">
        <v>143</v>
      </c>
      <c r="P76" s="167" t="s">
        <v>143</v>
      </c>
      <c r="Q76" s="160" t="s">
        <v>143</v>
      </c>
      <c r="S76" s="58"/>
      <c r="V76" s="5"/>
      <c r="W76" s="5"/>
      <c r="Y76" s="5"/>
      <c r="AH76" s="5"/>
    </row>
    <row r="77" spans="1:34" ht="12.95" customHeight="1">
      <c r="A77" s="30">
        <v>17400</v>
      </c>
      <c r="B77" s="30">
        <v>174</v>
      </c>
      <c r="C77" s="6" t="s">
        <v>639</v>
      </c>
      <c r="D77" s="197" t="s">
        <v>80</v>
      </c>
      <c r="E77" s="76"/>
      <c r="F77" s="76"/>
      <c r="G77" s="76"/>
      <c r="H77" s="78">
        <f t="shared" si="0"/>
        <v>0</v>
      </c>
      <c r="I77" s="31" t="str">
        <f t="shared" si="1"/>
        <v/>
      </c>
      <c r="J77" s="76"/>
      <c r="K77" s="199" t="s">
        <v>143</v>
      </c>
      <c r="L77" s="185" t="s">
        <v>401</v>
      </c>
      <c r="M77" s="168" t="s">
        <v>150</v>
      </c>
      <c r="N77" s="169" t="s">
        <v>150</v>
      </c>
      <c r="O77" s="193" t="s">
        <v>150</v>
      </c>
      <c r="P77" s="171" t="s">
        <v>150</v>
      </c>
      <c r="Q77" s="172" t="s">
        <v>150</v>
      </c>
      <c r="V77" s="5"/>
      <c r="W77" s="5"/>
      <c r="Y77" s="5"/>
      <c r="AH77" s="5"/>
    </row>
    <row r="78" spans="1:34" ht="12.95" customHeight="1">
      <c r="A78" s="30">
        <v>18000</v>
      </c>
      <c r="B78" s="30">
        <v>180</v>
      </c>
      <c r="C78" s="6" t="s">
        <v>298</v>
      </c>
      <c r="D78" s="197" t="s">
        <v>41</v>
      </c>
      <c r="E78" s="76"/>
      <c r="F78" s="76"/>
      <c r="G78" s="76"/>
      <c r="H78" s="78">
        <f t="shared" si="0"/>
        <v>0</v>
      </c>
      <c r="I78" s="31" t="str">
        <f t="shared" si="1"/>
        <v/>
      </c>
      <c r="J78" s="76"/>
      <c r="K78" s="199" t="s">
        <v>628</v>
      </c>
      <c r="L78" s="163" t="s">
        <v>143</v>
      </c>
      <c r="M78" s="164" t="s">
        <v>143</v>
      </c>
      <c r="N78" s="165" t="s">
        <v>143</v>
      </c>
      <c r="O78" s="191" t="s">
        <v>143</v>
      </c>
      <c r="P78" s="167" t="s">
        <v>143</v>
      </c>
      <c r="Q78" s="160" t="s">
        <v>143</v>
      </c>
      <c r="V78" s="5"/>
      <c r="W78" s="5"/>
      <c r="Y78" s="5"/>
      <c r="AH78" s="5"/>
    </row>
    <row r="79" spans="1:34" ht="12.95" customHeight="1">
      <c r="A79" s="30">
        <v>18100</v>
      </c>
      <c r="B79" s="30">
        <v>181</v>
      </c>
      <c r="C79" s="6" t="s">
        <v>299</v>
      </c>
      <c r="D79" s="197" t="s">
        <v>10</v>
      </c>
      <c r="E79" s="76"/>
      <c r="F79" s="76"/>
      <c r="G79" s="76"/>
      <c r="H79" s="78">
        <f t="shared" si="0"/>
        <v>0</v>
      </c>
      <c r="I79" s="31" t="str">
        <f t="shared" si="1"/>
        <v/>
      </c>
      <c r="J79" s="76"/>
      <c r="K79" s="199" t="s">
        <v>143</v>
      </c>
      <c r="L79" s="163" t="s">
        <v>143</v>
      </c>
      <c r="M79" s="164" t="s">
        <v>143</v>
      </c>
      <c r="N79" s="165" t="s">
        <v>143</v>
      </c>
      <c r="O79" s="191" t="s">
        <v>143</v>
      </c>
      <c r="P79" s="167" t="s">
        <v>143</v>
      </c>
      <c r="Q79" s="160" t="s">
        <v>143</v>
      </c>
      <c r="V79" s="5"/>
      <c r="W79" s="5"/>
      <c r="Y79" s="5"/>
      <c r="AH79" s="5"/>
    </row>
    <row r="80" spans="1:34" ht="12.95" customHeight="1">
      <c r="A80" s="30">
        <v>18200</v>
      </c>
      <c r="B80" s="30">
        <v>182</v>
      </c>
      <c r="C80" s="6" t="s">
        <v>492</v>
      </c>
      <c r="D80" s="197" t="s">
        <v>12</v>
      </c>
      <c r="E80" s="76"/>
      <c r="F80" s="76"/>
      <c r="G80" s="76"/>
      <c r="H80" s="78">
        <f t="shared" si="0"/>
        <v>0</v>
      </c>
      <c r="I80" s="31" t="str">
        <f t="shared" si="1"/>
        <v/>
      </c>
      <c r="J80" s="76"/>
      <c r="K80" s="199" t="s">
        <v>143</v>
      </c>
      <c r="L80" s="163" t="s">
        <v>143</v>
      </c>
      <c r="M80" s="164" t="s">
        <v>143</v>
      </c>
      <c r="N80" s="165" t="s">
        <v>143</v>
      </c>
      <c r="O80" s="191" t="s">
        <v>143</v>
      </c>
      <c r="P80" s="167" t="s">
        <v>143</v>
      </c>
      <c r="Q80" s="160" t="s">
        <v>143</v>
      </c>
      <c r="V80" s="5"/>
      <c r="W80" s="5"/>
      <c r="Y80" s="5"/>
      <c r="AH80" s="5"/>
    </row>
    <row r="81" spans="1:34" ht="12.95" customHeight="1">
      <c r="A81" s="30">
        <v>18200</v>
      </c>
      <c r="B81" s="30">
        <v>182</v>
      </c>
      <c r="C81" s="6" t="s">
        <v>493</v>
      </c>
      <c r="D81" s="197" t="s">
        <v>97</v>
      </c>
      <c r="E81" s="76"/>
      <c r="F81" s="76"/>
      <c r="G81" s="76"/>
      <c r="H81" s="78">
        <f t="shared" si="0"/>
        <v>0</v>
      </c>
      <c r="I81" s="31" t="str">
        <f t="shared" si="1"/>
        <v/>
      </c>
      <c r="J81" s="76"/>
      <c r="K81" s="199" t="s">
        <v>143</v>
      </c>
      <c r="L81" s="163" t="s">
        <v>143</v>
      </c>
      <c r="M81" s="164" t="s">
        <v>143</v>
      </c>
      <c r="N81" s="165" t="s">
        <v>143</v>
      </c>
      <c r="O81" s="191" t="s">
        <v>143</v>
      </c>
      <c r="P81" s="167" t="s">
        <v>143</v>
      </c>
      <c r="Q81" s="172" t="s">
        <v>151</v>
      </c>
      <c r="V81" s="5"/>
      <c r="W81" s="5"/>
      <c r="Y81" s="5"/>
      <c r="AH81" s="5"/>
    </row>
    <row r="82" spans="1:34" ht="12.95" customHeight="1">
      <c r="A82" s="30">
        <v>18300</v>
      </c>
      <c r="B82" s="30">
        <v>183</v>
      </c>
      <c r="C82" s="6" t="s">
        <v>301</v>
      </c>
      <c r="D82" s="197" t="s">
        <v>41</v>
      </c>
      <c r="E82" s="76"/>
      <c r="F82" s="76"/>
      <c r="G82" s="76"/>
      <c r="H82" s="78">
        <f t="shared" si="0"/>
        <v>0</v>
      </c>
      <c r="I82" s="31" t="str">
        <f t="shared" si="1"/>
        <v/>
      </c>
      <c r="J82" s="76"/>
      <c r="K82" s="199" t="s">
        <v>143</v>
      </c>
      <c r="L82" s="163" t="s">
        <v>143</v>
      </c>
      <c r="M82" s="164" t="s">
        <v>143</v>
      </c>
      <c r="N82" s="165" t="s">
        <v>143</v>
      </c>
      <c r="O82" s="191" t="s">
        <v>143</v>
      </c>
      <c r="P82" s="167" t="s">
        <v>143</v>
      </c>
      <c r="Q82" s="160" t="s">
        <v>143</v>
      </c>
      <c r="V82" s="5"/>
      <c r="W82" s="5"/>
      <c r="Y82" s="5"/>
      <c r="AH82" s="5"/>
    </row>
    <row r="83" spans="1:34" ht="12.95" customHeight="1">
      <c r="A83" s="30">
        <v>18500</v>
      </c>
      <c r="B83" s="30">
        <v>185</v>
      </c>
      <c r="C83" s="6" t="s">
        <v>302</v>
      </c>
      <c r="D83" s="197" t="s">
        <v>41</v>
      </c>
      <c r="E83" s="76"/>
      <c r="F83" s="76"/>
      <c r="G83" s="76"/>
      <c r="H83" s="78">
        <f t="shared" ref="H83:H146" si="4">SUM(E83:G83)</f>
        <v>0</v>
      </c>
      <c r="I83" s="31" t="str">
        <f t="shared" ref="I83:I146" si="5">IF(ISERR(H83/$D$11),"",(H83/$D$11))</f>
        <v/>
      </c>
      <c r="J83" s="76"/>
      <c r="K83" s="199" t="s">
        <v>143</v>
      </c>
      <c r="L83" s="163" t="s">
        <v>143</v>
      </c>
      <c r="M83" s="164" t="s">
        <v>143</v>
      </c>
      <c r="N83" s="165" t="s">
        <v>143</v>
      </c>
      <c r="O83" s="191" t="s">
        <v>143</v>
      </c>
      <c r="P83" s="167" t="s">
        <v>143</v>
      </c>
      <c r="Q83" s="160" t="s">
        <v>143</v>
      </c>
      <c r="V83" s="5"/>
      <c r="W83" s="5"/>
      <c r="Y83" s="5"/>
      <c r="AH83" s="5"/>
    </row>
    <row r="84" spans="1:34" ht="12.95" customHeight="1">
      <c r="A84" s="30">
        <v>18600</v>
      </c>
      <c r="B84" s="30">
        <v>186</v>
      </c>
      <c r="C84" s="6" t="s">
        <v>303</v>
      </c>
      <c r="D84" s="197" t="s">
        <v>41</v>
      </c>
      <c r="E84" s="76"/>
      <c r="F84" s="76"/>
      <c r="G84" s="76"/>
      <c r="H84" s="78">
        <f t="shared" si="4"/>
        <v>0</v>
      </c>
      <c r="I84" s="31" t="str">
        <f t="shared" si="5"/>
        <v/>
      </c>
      <c r="J84" s="76"/>
      <c r="K84" s="199" t="s">
        <v>143</v>
      </c>
      <c r="L84" s="163" t="s">
        <v>143</v>
      </c>
      <c r="M84" s="164" t="s">
        <v>143</v>
      </c>
      <c r="N84" s="165" t="s">
        <v>143</v>
      </c>
      <c r="O84" s="191" t="s">
        <v>143</v>
      </c>
      <c r="P84" s="167" t="s">
        <v>143</v>
      </c>
      <c r="Q84" s="160" t="s">
        <v>143</v>
      </c>
      <c r="V84" s="5"/>
      <c r="W84" s="5"/>
      <c r="Y84" s="5"/>
      <c r="AH84" s="5"/>
    </row>
    <row r="85" spans="1:34" ht="12.95" customHeight="1">
      <c r="A85" s="30">
        <v>18700</v>
      </c>
      <c r="B85" s="30">
        <v>187</v>
      </c>
      <c r="C85" s="6" t="s">
        <v>304</v>
      </c>
      <c r="D85" s="197" t="s">
        <v>41</v>
      </c>
      <c r="E85" s="76"/>
      <c r="F85" s="76"/>
      <c r="G85" s="76"/>
      <c r="H85" s="78">
        <f t="shared" si="4"/>
        <v>0</v>
      </c>
      <c r="I85" s="31" t="str">
        <f t="shared" si="5"/>
        <v/>
      </c>
      <c r="J85" s="76"/>
      <c r="K85" s="199" t="s">
        <v>143</v>
      </c>
      <c r="L85" s="163" t="s">
        <v>143</v>
      </c>
      <c r="M85" s="164" t="s">
        <v>143</v>
      </c>
      <c r="N85" s="165" t="s">
        <v>143</v>
      </c>
      <c r="O85" s="191" t="s">
        <v>143</v>
      </c>
      <c r="P85" s="167" t="s">
        <v>143</v>
      </c>
      <c r="Q85" s="160" t="s">
        <v>143</v>
      </c>
      <c r="V85" s="5"/>
      <c r="W85" s="5"/>
      <c r="Y85" s="5"/>
      <c r="AH85" s="5"/>
    </row>
    <row r="86" spans="1:34" ht="12.95" customHeight="1">
      <c r="A86" s="30">
        <v>18800</v>
      </c>
      <c r="B86" s="30">
        <v>188</v>
      </c>
      <c r="C86" s="6" t="s">
        <v>305</v>
      </c>
      <c r="D86" s="197" t="s">
        <v>41</v>
      </c>
      <c r="E86" s="76"/>
      <c r="F86" s="76"/>
      <c r="G86" s="76"/>
      <c r="H86" s="78">
        <f t="shared" si="4"/>
        <v>0</v>
      </c>
      <c r="I86" s="31" t="str">
        <f t="shared" si="5"/>
        <v/>
      </c>
      <c r="J86" s="76"/>
      <c r="K86" s="199" t="s">
        <v>143</v>
      </c>
      <c r="L86" s="163" t="s">
        <v>143</v>
      </c>
      <c r="M86" s="164" t="s">
        <v>143</v>
      </c>
      <c r="N86" s="165" t="s">
        <v>143</v>
      </c>
      <c r="O86" s="191" t="s">
        <v>143</v>
      </c>
      <c r="P86" s="167" t="s">
        <v>143</v>
      </c>
      <c r="Q86" s="160" t="s">
        <v>143</v>
      </c>
      <c r="V86" s="5"/>
      <c r="W86" s="5"/>
      <c r="Y86" s="5"/>
      <c r="AH86" s="5"/>
    </row>
    <row r="87" spans="1:34" ht="12.95" customHeight="1">
      <c r="A87" s="30">
        <v>19000</v>
      </c>
      <c r="B87" s="30">
        <v>190</v>
      </c>
      <c r="C87" s="6" t="s">
        <v>306</v>
      </c>
      <c r="D87" s="197" t="s">
        <v>41</v>
      </c>
      <c r="E87" s="76"/>
      <c r="F87" s="76"/>
      <c r="G87" s="76"/>
      <c r="H87" s="78">
        <f t="shared" si="4"/>
        <v>0</v>
      </c>
      <c r="I87" s="31" t="str">
        <f t="shared" si="5"/>
        <v/>
      </c>
      <c r="J87" s="76"/>
      <c r="K87" s="199" t="s">
        <v>143</v>
      </c>
      <c r="L87" s="163" t="s">
        <v>143</v>
      </c>
      <c r="M87" s="164" t="s">
        <v>143</v>
      </c>
      <c r="N87" s="165" t="s">
        <v>143</v>
      </c>
      <c r="O87" s="191" t="s">
        <v>143</v>
      </c>
      <c r="P87" s="167" t="s">
        <v>143</v>
      </c>
      <c r="Q87" s="160" t="s">
        <v>143</v>
      </c>
      <c r="V87" s="5"/>
      <c r="W87" s="5"/>
      <c r="Y87" s="5"/>
      <c r="AH87" s="5"/>
    </row>
    <row r="88" spans="1:34" ht="12.95" customHeight="1">
      <c r="A88" s="30">
        <v>19100</v>
      </c>
      <c r="B88" s="30">
        <v>191</v>
      </c>
      <c r="C88" s="6" t="s">
        <v>307</v>
      </c>
      <c r="D88" s="197" t="s">
        <v>12</v>
      </c>
      <c r="E88" s="76"/>
      <c r="F88" s="76"/>
      <c r="G88" s="76"/>
      <c r="H88" s="78">
        <f t="shared" si="4"/>
        <v>0</v>
      </c>
      <c r="I88" s="31" t="str">
        <f t="shared" si="5"/>
        <v/>
      </c>
      <c r="J88" s="76"/>
      <c r="K88" s="199" t="s">
        <v>143</v>
      </c>
      <c r="L88" s="163" t="s">
        <v>143</v>
      </c>
      <c r="M88" s="164" t="s">
        <v>143</v>
      </c>
      <c r="N88" s="165" t="s">
        <v>143</v>
      </c>
      <c r="O88" s="191" t="s">
        <v>143</v>
      </c>
      <c r="P88" s="167" t="s">
        <v>143</v>
      </c>
      <c r="Q88" s="160" t="s">
        <v>143</v>
      </c>
      <c r="V88" s="5"/>
      <c r="W88" s="5"/>
      <c r="Y88" s="5"/>
      <c r="AH88" s="5"/>
    </row>
    <row r="89" spans="1:34" ht="12.95" customHeight="1">
      <c r="A89" s="30">
        <v>19200</v>
      </c>
      <c r="B89" s="30">
        <v>192</v>
      </c>
      <c r="C89" s="6" t="s">
        <v>308</v>
      </c>
      <c r="D89" s="197" t="s">
        <v>10</v>
      </c>
      <c r="E89" s="76"/>
      <c r="F89" s="76"/>
      <c r="G89" s="76"/>
      <c r="H89" s="78">
        <f t="shared" si="4"/>
        <v>0</v>
      </c>
      <c r="I89" s="31" t="str">
        <f t="shared" si="5"/>
        <v/>
      </c>
      <c r="J89" s="76"/>
      <c r="K89" s="199" t="s">
        <v>629</v>
      </c>
      <c r="L89" s="163" t="s">
        <v>402</v>
      </c>
      <c r="M89" s="194" t="s">
        <v>239</v>
      </c>
      <c r="N89" s="165" t="s">
        <v>143</v>
      </c>
      <c r="O89" s="191" t="s">
        <v>143</v>
      </c>
      <c r="P89" s="167" t="s">
        <v>143</v>
      </c>
      <c r="Q89" s="160" t="s">
        <v>143</v>
      </c>
      <c r="V89" s="5"/>
      <c r="W89" s="5"/>
      <c r="Y89" s="5"/>
      <c r="AH89" s="5"/>
    </row>
    <row r="90" spans="1:34" ht="12.95" customHeight="1">
      <c r="A90" s="30">
        <v>19300</v>
      </c>
      <c r="B90" s="30">
        <v>193</v>
      </c>
      <c r="C90" s="6" t="s">
        <v>309</v>
      </c>
      <c r="D90" s="197" t="s">
        <v>41</v>
      </c>
      <c r="E90" s="76"/>
      <c r="F90" s="76"/>
      <c r="G90" s="76"/>
      <c r="H90" s="78">
        <f t="shared" si="4"/>
        <v>0</v>
      </c>
      <c r="I90" s="31" t="str">
        <f t="shared" si="5"/>
        <v/>
      </c>
      <c r="J90" s="76"/>
      <c r="K90" s="199" t="s">
        <v>143</v>
      </c>
      <c r="L90" s="163" t="s">
        <v>143</v>
      </c>
      <c r="M90" s="164" t="s">
        <v>143</v>
      </c>
      <c r="N90" s="165" t="s">
        <v>143</v>
      </c>
      <c r="O90" s="191" t="s">
        <v>143</v>
      </c>
      <c r="P90" s="167" t="s">
        <v>143</v>
      </c>
      <c r="Q90" s="160" t="s">
        <v>143</v>
      </c>
      <c r="V90" s="5"/>
      <c r="W90" s="5"/>
      <c r="Y90" s="5"/>
      <c r="AH90" s="5"/>
    </row>
    <row r="91" spans="1:34" ht="12.95" customHeight="1">
      <c r="A91" s="30">
        <v>19400</v>
      </c>
      <c r="B91" s="30">
        <v>194</v>
      </c>
      <c r="C91" s="6" t="s">
        <v>494</v>
      </c>
      <c r="D91" s="197" t="s">
        <v>41</v>
      </c>
      <c r="E91" s="76"/>
      <c r="F91" s="76"/>
      <c r="G91" s="76"/>
      <c r="H91" s="78">
        <f t="shared" si="4"/>
        <v>0</v>
      </c>
      <c r="I91" s="31" t="str">
        <f t="shared" si="5"/>
        <v/>
      </c>
      <c r="J91" s="76"/>
      <c r="K91" s="199" t="s">
        <v>143</v>
      </c>
      <c r="L91" s="185" t="s">
        <v>408</v>
      </c>
      <c r="M91" s="164" t="s">
        <v>143</v>
      </c>
      <c r="N91" s="165" t="s">
        <v>143</v>
      </c>
      <c r="O91" s="191" t="s">
        <v>143</v>
      </c>
      <c r="P91" s="167" t="s">
        <v>143</v>
      </c>
      <c r="Q91" s="160" t="s">
        <v>143</v>
      </c>
      <c r="U91" s="58"/>
      <c r="V91" s="5"/>
      <c r="W91" s="5"/>
      <c r="Y91" s="5"/>
      <c r="AH91" s="5"/>
    </row>
    <row r="92" spans="1:34" ht="12.95" customHeight="1">
      <c r="A92" s="30">
        <v>19400</v>
      </c>
      <c r="B92" s="30">
        <v>194</v>
      </c>
      <c r="C92" s="6" t="s">
        <v>495</v>
      </c>
      <c r="D92" s="197" t="s">
        <v>119</v>
      </c>
      <c r="E92" s="76"/>
      <c r="F92" s="76"/>
      <c r="G92" s="76"/>
      <c r="H92" s="78">
        <f t="shared" si="4"/>
        <v>0</v>
      </c>
      <c r="I92" s="31" t="str">
        <f t="shared" si="5"/>
        <v/>
      </c>
      <c r="J92" s="76"/>
      <c r="K92" s="199" t="s">
        <v>143</v>
      </c>
      <c r="L92" s="163" t="s">
        <v>230</v>
      </c>
      <c r="M92" s="168" t="s">
        <v>230</v>
      </c>
      <c r="N92" s="169" t="s">
        <v>152</v>
      </c>
      <c r="O92" s="193" t="s">
        <v>152</v>
      </c>
      <c r="P92" s="171" t="s">
        <v>152</v>
      </c>
      <c r="Q92" s="172" t="s">
        <v>152</v>
      </c>
      <c r="V92" s="5"/>
      <c r="W92" s="5"/>
      <c r="Y92" s="5"/>
      <c r="AH92" s="5"/>
    </row>
    <row r="93" spans="1:34" ht="12.95" customHeight="1">
      <c r="A93" s="30">
        <v>19400</v>
      </c>
      <c r="B93" s="30">
        <v>194</v>
      </c>
      <c r="C93" s="6" t="s">
        <v>496</v>
      </c>
      <c r="D93" s="197" t="s">
        <v>127</v>
      </c>
      <c r="E93" s="76"/>
      <c r="F93" s="76"/>
      <c r="G93" s="76"/>
      <c r="H93" s="78">
        <f t="shared" si="4"/>
        <v>0</v>
      </c>
      <c r="I93" s="31" t="str">
        <f t="shared" si="5"/>
        <v/>
      </c>
      <c r="J93" s="76"/>
      <c r="K93" s="199" t="s">
        <v>143</v>
      </c>
      <c r="L93" s="163" t="s">
        <v>185</v>
      </c>
      <c r="M93" s="168" t="s">
        <v>185</v>
      </c>
      <c r="N93" s="169" t="s">
        <v>185</v>
      </c>
      <c r="O93" s="193" t="s">
        <v>185</v>
      </c>
      <c r="P93" s="171" t="s">
        <v>185</v>
      </c>
      <c r="Q93" s="172" t="s">
        <v>153</v>
      </c>
      <c r="V93" s="5"/>
      <c r="W93" s="5"/>
      <c r="Y93" s="5"/>
      <c r="AH93" s="5"/>
    </row>
    <row r="94" spans="1:34" ht="12.95" customHeight="1">
      <c r="A94" s="30">
        <v>19500</v>
      </c>
      <c r="B94" s="30">
        <v>195</v>
      </c>
      <c r="C94" s="6" t="s">
        <v>311</v>
      </c>
      <c r="D94" s="197" t="s">
        <v>41</v>
      </c>
      <c r="E94" s="76"/>
      <c r="F94" s="76"/>
      <c r="G94" s="76"/>
      <c r="H94" s="78">
        <f t="shared" si="4"/>
        <v>0</v>
      </c>
      <c r="I94" s="31" t="str">
        <f t="shared" si="5"/>
        <v/>
      </c>
      <c r="J94" s="76"/>
      <c r="K94" s="199" t="s">
        <v>143</v>
      </c>
      <c r="L94" s="163" t="s">
        <v>143</v>
      </c>
      <c r="M94" s="168" t="s">
        <v>234</v>
      </c>
      <c r="N94" s="169"/>
      <c r="O94" s="193"/>
      <c r="P94" s="171"/>
      <c r="Q94" s="172"/>
      <c r="V94" s="5"/>
      <c r="W94" s="5"/>
      <c r="Y94" s="5"/>
      <c r="AH94" s="5"/>
    </row>
    <row r="95" spans="1:34" ht="12.95" customHeight="1">
      <c r="A95" s="30">
        <v>19700</v>
      </c>
      <c r="B95" s="30">
        <v>197</v>
      </c>
      <c r="C95" s="6" t="s">
        <v>312</v>
      </c>
      <c r="D95" s="197" t="s">
        <v>11</v>
      </c>
      <c r="E95" s="76"/>
      <c r="F95" s="76"/>
      <c r="G95" s="76"/>
      <c r="H95" s="78">
        <f t="shared" si="4"/>
        <v>0</v>
      </c>
      <c r="I95" s="31" t="str">
        <f t="shared" si="5"/>
        <v/>
      </c>
      <c r="J95" s="76"/>
      <c r="K95" s="199" t="s">
        <v>143</v>
      </c>
      <c r="L95" s="163" t="s">
        <v>143</v>
      </c>
      <c r="M95" s="164" t="s">
        <v>143</v>
      </c>
      <c r="N95" s="165" t="s">
        <v>143</v>
      </c>
      <c r="O95" s="191" t="s">
        <v>143</v>
      </c>
      <c r="P95" s="167" t="s">
        <v>143</v>
      </c>
      <c r="Q95" s="160" t="s">
        <v>143</v>
      </c>
      <c r="V95" s="5"/>
      <c r="W95" s="5"/>
      <c r="Y95" s="5"/>
      <c r="AH95" s="5"/>
    </row>
    <row r="96" spans="1:34" ht="12.95" customHeight="1">
      <c r="A96" s="30">
        <v>19900</v>
      </c>
      <c r="B96" s="30">
        <v>199</v>
      </c>
      <c r="C96" s="6" t="s">
        <v>497</v>
      </c>
      <c r="D96" s="197" t="s">
        <v>10</v>
      </c>
      <c r="E96" s="76"/>
      <c r="F96" s="76"/>
      <c r="G96" s="76"/>
      <c r="H96" s="78">
        <f t="shared" si="4"/>
        <v>0</v>
      </c>
      <c r="I96" s="31" t="str">
        <f t="shared" si="5"/>
        <v/>
      </c>
      <c r="J96" s="76"/>
      <c r="K96" s="199" t="s">
        <v>143</v>
      </c>
      <c r="L96" s="163" t="s">
        <v>143</v>
      </c>
      <c r="M96" s="164" t="s">
        <v>143</v>
      </c>
      <c r="N96" s="165" t="s">
        <v>143</v>
      </c>
      <c r="O96" s="191" t="s">
        <v>143</v>
      </c>
      <c r="P96" s="167" t="s">
        <v>143</v>
      </c>
      <c r="Q96" s="160" t="s">
        <v>143</v>
      </c>
      <c r="V96" s="5"/>
      <c r="W96" s="5"/>
      <c r="Y96" s="5"/>
      <c r="AH96" s="5"/>
    </row>
    <row r="97" spans="1:34" ht="12.95" customHeight="1">
      <c r="A97" s="30">
        <v>20000</v>
      </c>
      <c r="B97" s="30">
        <v>200</v>
      </c>
      <c r="C97" s="6" t="s">
        <v>314</v>
      </c>
      <c r="D97" s="197" t="s">
        <v>12</v>
      </c>
      <c r="E97" s="76"/>
      <c r="F97" s="76"/>
      <c r="G97" s="76"/>
      <c r="H97" s="78">
        <f t="shared" si="4"/>
        <v>0</v>
      </c>
      <c r="I97" s="31" t="str">
        <f t="shared" si="5"/>
        <v/>
      </c>
      <c r="J97" s="76"/>
      <c r="K97" s="199" t="s">
        <v>143</v>
      </c>
      <c r="L97" s="163" t="s">
        <v>143</v>
      </c>
      <c r="M97" s="164" t="s">
        <v>143</v>
      </c>
      <c r="N97" s="165" t="s">
        <v>143</v>
      </c>
      <c r="O97" s="191" t="s">
        <v>143</v>
      </c>
      <c r="P97" s="167" t="s">
        <v>143</v>
      </c>
      <c r="Q97" s="160" t="s">
        <v>143</v>
      </c>
      <c r="V97" s="5"/>
      <c r="W97" s="5"/>
      <c r="Y97" s="5"/>
      <c r="AH97" s="5"/>
    </row>
    <row r="98" spans="1:34" ht="12.95" customHeight="1">
      <c r="A98" s="30">
        <v>20100</v>
      </c>
      <c r="B98" s="30">
        <v>201</v>
      </c>
      <c r="C98" s="6" t="s">
        <v>315</v>
      </c>
      <c r="D98" s="197" t="s">
        <v>11</v>
      </c>
      <c r="E98" s="76"/>
      <c r="F98" s="76"/>
      <c r="G98" s="76"/>
      <c r="H98" s="78">
        <f t="shared" si="4"/>
        <v>0</v>
      </c>
      <c r="I98" s="31" t="str">
        <f t="shared" si="5"/>
        <v/>
      </c>
      <c r="J98" s="76"/>
      <c r="K98" s="199" t="s">
        <v>143</v>
      </c>
      <c r="L98" s="163" t="s">
        <v>143</v>
      </c>
      <c r="M98" s="164" t="s">
        <v>143</v>
      </c>
      <c r="N98" s="165" t="s">
        <v>143</v>
      </c>
      <c r="O98" s="191" t="s">
        <v>143</v>
      </c>
      <c r="P98" s="167" t="s">
        <v>143</v>
      </c>
      <c r="Q98" s="160" t="s">
        <v>143</v>
      </c>
      <c r="U98" s="5"/>
      <c r="V98" s="5"/>
      <c r="W98" s="5"/>
      <c r="Y98" s="5"/>
      <c r="AH98" s="5"/>
    </row>
    <row r="99" spans="1:34" ht="12.95" customHeight="1">
      <c r="A99" s="30">
        <v>20200</v>
      </c>
      <c r="B99" s="30">
        <v>202</v>
      </c>
      <c r="C99" s="6" t="s">
        <v>316</v>
      </c>
      <c r="D99" s="197" t="s">
        <v>11</v>
      </c>
      <c r="E99" s="76"/>
      <c r="F99" s="76"/>
      <c r="G99" s="76"/>
      <c r="H99" s="78">
        <f t="shared" si="4"/>
        <v>0</v>
      </c>
      <c r="I99" s="31" t="str">
        <f t="shared" si="5"/>
        <v/>
      </c>
      <c r="J99" s="76"/>
      <c r="K99" s="199" t="s">
        <v>143</v>
      </c>
      <c r="L99" s="163" t="s">
        <v>143</v>
      </c>
      <c r="M99" s="164" t="s">
        <v>143</v>
      </c>
      <c r="N99" s="165" t="s">
        <v>143</v>
      </c>
      <c r="O99" s="191" t="s">
        <v>143</v>
      </c>
      <c r="P99" s="167" t="s">
        <v>143</v>
      </c>
      <c r="Q99" s="160" t="s">
        <v>143</v>
      </c>
      <c r="V99" s="5"/>
      <c r="W99" s="5"/>
      <c r="Y99" s="5"/>
      <c r="AH99" s="5"/>
    </row>
    <row r="100" spans="1:34" ht="12.95" customHeight="1">
      <c r="A100" s="30">
        <v>20300</v>
      </c>
      <c r="B100" s="30">
        <v>203</v>
      </c>
      <c r="C100" s="6" t="s">
        <v>499</v>
      </c>
      <c r="D100" s="197" t="s">
        <v>12</v>
      </c>
      <c r="E100" s="76"/>
      <c r="F100" s="76"/>
      <c r="G100" s="76"/>
      <c r="H100" s="78">
        <f t="shared" si="4"/>
        <v>0</v>
      </c>
      <c r="I100" s="31" t="str">
        <f t="shared" si="5"/>
        <v/>
      </c>
      <c r="J100" s="76"/>
      <c r="K100" s="199" t="s">
        <v>143</v>
      </c>
      <c r="L100" s="163" t="s">
        <v>143</v>
      </c>
      <c r="M100" s="164" t="s">
        <v>143</v>
      </c>
      <c r="N100" s="165" t="s">
        <v>143</v>
      </c>
      <c r="O100" s="191" t="s">
        <v>143</v>
      </c>
      <c r="P100" s="167" t="s">
        <v>143</v>
      </c>
      <c r="Q100" s="160" t="s">
        <v>143</v>
      </c>
      <c r="V100" s="5"/>
      <c r="W100" s="5"/>
      <c r="Y100" s="5"/>
      <c r="AH100" s="5"/>
    </row>
    <row r="101" spans="1:34" ht="12.95" customHeight="1">
      <c r="A101" s="30">
        <v>21800</v>
      </c>
      <c r="B101" s="30">
        <v>218</v>
      </c>
      <c r="C101" s="6" t="s">
        <v>318</v>
      </c>
      <c r="D101" s="197" t="s">
        <v>11</v>
      </c>
      <c r="E101" s="76"/>
      <c r="F101" s="76"/>
      <c r="G101" s="76"/>
      <c r="H101" s="78">
        <f t="shared" si="4"/>
        <v>0</v>
      </c>
      <c r="I101" s="31" t="str">
        <f t="shared" si="5"/>
        <v/>
      </c>
      <c r="J101" s="76"/>
      <c r="K101" s="199" t="s">
        <v>143</v>
      </c>
      <c r="L101" s="163" t="s">
        <v>143</v>
      </c>
      <c r="M101" s="164" t="s">
        <v>143</v>
      </c>
      <c r="N101" s="165" t="s">
        <v>143</v>
      </c>
      <c r="O101" s="191" t="s">
        <v>143</v>
      </c>
      <c r="P101" s="167" t="s">
        <v>143</v>
      </c>
      <c r="Q101" s="160" t="s">
        <v>143</v>
      </c>
      <c r="V101" s="5"/>
      <c r="W101" s="5"/>
      <c r="Y101" s="5"/>
      <c r="AH101" s="5"/>
    </row>
    <row r="102" spans="1:34" ht="12.95" customHeight="1">
      <c r="A102" s="30">
        <v>22200</v>
      </c>
      <c r="B102" s="30">
        <v>222</v>
      </c>
      <c r="C102" s="6" t="s">
        <v>319</v>
      </c>
      <c r="D102" s="197" t="s">
        <v>10</v>
      </c>
      <c r="E102" s="76"/>
      <c r="F102" s="76"/>
      <c r="G102" s="76"/>
      <c r="H102" s="78">
        <f t="shared" si="4"/>
        <v>0</v>
      </c>
      <c r="I102" s="31" t="str">
        <f t="shared" si="5"/>
        <v/>
      </c>
      <c r="J102" s="76"/>
      <c r="K102" s="199" t="s">
        <v>143</v>
      </c>
      <c r="L102" s="163" t="s">
        <v>143</v>
      </c>
      <c r="M102" s="164" t="s">
        <v>143</v>
      </c>
      <c r="N102" s="165" t="s">
        <v>143</v>
      </c>
      <c r="O102" s="191" t="s">
        <v>143</v>
      </c>
      <c r="P102" s="167" t="s">
        <v>143</v>
      </c>
      <c r="Q102" s="160" t="s">
        <v>143</v>
      </c>
      <c r="V102" s="5"/>
      <c r="W102" s="5"/>
      <c r="Y102" s="5"/>
      <c r="AH102" s="5"/>
    </row>
    <row r="103" spans="1:34" ht="12.95" customHeight="1">
      <c r="A103" s="30">
        <v>22300</v>
      </c>
      <c r="B103" s="30">
        <v>223</v>
      </c>
      <c r="C103" s="6" t="s">
        <v>320</v>
      </c>
      <c r="D103" s="197" t="s">
        <v>10</v>
      </c>
      <c r="E103" s="76"/>
      <c r="F103" s="76"/>
      <c r="G103" s="76"/>
      <c r="H103" s="78">
        <f t="shared" si="4"/>
        <v>0</v>
      </c>
      <c r="I103" s="31" t="str">
        <f t="shared" si="5"/>
        <v/>
      </c>
      <c r="J103" s="76"/>
      <c r="K103" s="199" t="s">
        <v>143</v>
      </c>
      <c r="L103" s="163" t="s">
        <v>143</v>
      </c>
      <c r="M103" s="164" t="s">
        <v>143</v>
      </c>
      <c r="N103" s="165" t="s">
        <v>143</v>
      </c>
      <c r="O103" s="191" t="s">
        <v>143</v>
      </c>
      <c r="P103" s="167" t="s">
        <v>143</v>
      </c>
      <c r="Q103" s="160" t="s">
        <v>143</v>
      </c>
      <c r="V103" s="5"/>
      <c r="W103" s="5"/>
      <c r="Y103" s="5"/>
      <c r="AH103" s="5"/>
    </row>
    <row r="104" spans="1:34" ht="12.95" customHeight="1">
      <c r="A104" s="30">
        <v>22600</v>
      </c>
      <c r="B104" s="30">
        <v>226</v>
      </c>
      <c r="C104" s="6" t="s">
        <v>321</v>
      </c>
      <c r="D104" s="197" t="s">
        <v>10</v>
      </c>
      <c r="E104" s="76"/>
      <c r="F104" s="76"/>
      <c r="G104" s="76"/>
      <c r="H104" s="78">
        <f t="shared" si="4"/>
        <v>0</v>
      </c>
      <c r="I104" s="31" t="str">
        <f t="shared" si="5"/>
        <v/>
      </c>
      <c r="J104" s="76"/>
      <c r="K104" s="199" t="s">
        <v>143</v>
      </c>
      <c r="L104" s="163" t="s">
        <v>143</v>
      </c>
      <c r="M104" s="164" t="s">
        <v>143</v>
      </c>
      <c r="N104" s="165" t="s">
        <v>143</v>
      </c>
      <c r="O104" s="191" t="s">
        <v>143</v>
      </c>
      <c r="P104" s="167" t="s">
        <v>143</v>
      </c>
      <c r="Q104" s="160" t="s">
        <v>143</v>
      </c>
      <c r="V104" s="5"/>
      <c r="W104" s="5"/>
      <c r="Y104" s="5"/>
      <c r="AH104" s="5"/>
    </row>
    <row r="105" spans="1:34" ht="12.95" customHeight="1">
      <c r="A105" s="30">
        <v>23300</v>
      </c>
      <c r="B105" s="30">
        <v>233</v>
      </c>
      <c r="C105" s="6" t="s">
        <v>322</v>
      </c>
      <c r="D105" s="197" t="s">
        <v>10</v>
      </c>
      <c r="E105" s="76"/>
      <c r="F105" s="76"/>
      <c r="G105" s="76"/>
      <c r="H105" s="78">
        <f t="shared" si="4"/>
        <v>0</v>
      </c>
      <c r="I105" s="31" t="str">
        <f t="shared" si="5"/>
        <v/>
      </c>
      <c r="J105" s="76"/>
      <c r="K105" s="199" t="s">
        <v>143</v>
      </c>
      <c r="L105" s="163" t="s">
        <v>143</v>
      </c>
      <c r="M105" s="164" t="s">
        <v>143</v>
      </c>
      <c r="N105" s="165" t="s">
        <v>143</v>
      </c>
      <c r="O105" s="191" t="s">
        <v>143</v>
      </c>
      <c r="P105" s="167" t="s">
        <v>143</v>
      </c>
      <c r="Q105" s="160" t="s">
        <v>143</v>
      </c>
      <c r="V105" s="5"/>
      <c r="W105" s="5"/>
      <c r="Y105" s="5"/>
      <c r="AH105" s="5"/>
    </row>
    <row r="106" spans="1:34" ht="12.95" customHeight="1">
      <c r="A106" s="30">
        <v>23800</v>
      </c>
      <c r="B106" s="30">
        <v>238</v>
      </c>
      <c r="C106" s="6" t="s">
        <v>501</v>
      </c>
      <c r="D106" s="197" t="s">
        <v>11</v>
      </c>
      <c r="E106" s="76"/>
      <c r="F106" s="76"/>
      <c r="G106" s="76"/>
      <c r="H106" s="78">
        <f t="shared" si="4"/>
        <v>0</v>
      </c>
      <c r="I106" s="31" t="str">
        <f t="shared" si="5"/>
        <v/>
      </c>
      <c r="J106" s="76"/>
      <c r="K106" s="199" t="s">
        <v>143</v>
      </c>
      <c r="L106" s="163" t="s">
        <v>143</v>
      </c>
      <c r="M106" s="164" t="s">
        <v>143</v>
      </c>
      <c r="N106" s="165" t="s">
        <v>143</v>
      </c>
      <c r="O106" s="191" t="s">
        <v>143</v>
      </c>
      <c r="P106" s="167" t="s">
        <v>143</v>
      </c>
      <c r="Q106" s="160" t="s">
        <v>143</v>
      </c>
      <c r="V106" s="5"/>
      <c r="W106" s="5"/>
      <c r="Y106" s="5"/>
      <c r="AH106" s="5"/>
    </row>
    <row r="107" spans="1:34" ht="12.95" customHeight="1">
      <c r="A107" s="30">
        <v>23800</v>
      </c>
      <c r="B107" s="30">
        <v>238</v>
      </c>
      <c r="C107" s="6" t="s">
        <v>502</v>
      </c>
      <c r="D107" s="197" t="s">
        <v>121</v>
      </c>
      <c r="E107" s="76"/>
      <c r="F107" s="76"/>
      <c r="G107" s="76"/>
      <c r="H107" s="78">
        <f t="shared" si="4"/>
        <v>0</v>
      </c>
      <c r="I107" s="31" t="str">
        <f t="shared" si="5"/>
        <v/>
      </c>
      <c r="J107" s="76"/>
      <c r="K107" s="199" t="s">
        <v>143</v>
      </c>
      <c r="L107" s="185" t="s">
        <v>403</v>
      </c>
      <c r="M107" s="168" t="s">
        <v>184</v>
      </c>
      <c r="N107" s="169" t="s">
        <v>184</v>
      </c>
      <c r="O107" s="193" t="s">
        <v>184</v>
      </c>
      <c r="P107" s="171" t="s">
        <v>184</v>
      </c>
      <c r="Q107" s="172" t="s">
        <v>154</v>
      </c>
      <c r="V107" s="5"/>
      <c r="W107" s="5"/>
      <c r="Y107" s="5"/>
      <c r="AH107" s="5"/>
    </row>
    <row r="108" spans="1:34" ht="12.95" customHeight="1">
      <c r="A108" s="30">
        <v>23900</v>
      </c>
      <c r="B108" s="30">
        <v>239</v>
      </c>
      <c r="C108" s="6" t="s">
        <v>324</v>
      </c>
      <c r="D108" s="197" t="s">
        <v>11</v>
      </c>
      <c r="E108" s="76"/>
      <c r="F108" s="76"/>
      <c r="G108" s="76"/>
      <c r="H108" s="78">
        <f t="shared" si="4"/>
        <v>0</v>
      </c>
      <c r="I108" s="31" t="str">
        <f t="shared" si="5"/>
        <v/>
      </c>
      <c r="J108" s="76"/>
      <c r="K108" s="199" t="s">
        <v>143</v>
      </c>
      <c r="L108" s="163" t="s">
        <v>143</v>
      </c>
      <c r="M108" s="164" t="s">
        <v>143</v>
      </c>
      <c r="N108" s="165" t="s">
        <v>143</v>
      </c>
      <c r="O108" s="191" t="s">
        <v>143</v>
      </c>
      <c r="P108" s="167" t="s">
        <v>143</v>
      </c>
      <c r="Q108" s="160" t="s">
        <v>143</v>
      </c>
      <c r="V108" s="5"/>
      <c r="W108" s="5"/>
      <c r="Y108" s="5"/>
      <c r="AH108" s="5"/>
    </row>
    <row r="109" spans="1:34" ht="12.95" customHeight="1">
      <c r="A109" s="30">
        <v>24400</v>
      </c>
      <c r="B109" s="30">
        <v>244</v>
      </c>
      <c r="C109" s="6" t="s">
        <v>325</v>
      </c>
      <c r="D109" s="197" t="s">
        <v>11</v>
      </c>
      <c r="E109" s="76"/>
      <c r="F109" s="76"/>
      <c r="G109" s="76"/>
      <c r="H109" s="78">
        <f t="shared" si="4"/>
        <v>0</v>
      </c>
      <c r="I109" s="31" t="str">
        <f t="shared" si="5"/>
        <v/>
      </c>
      <c r="J109" s="76"/>
      <c r="K109" s="199" t="s">
        <v>143</v>
      </c>
      <c r="L109" s="163" t="s">
        <v>156</v>
      </c>
      <c r="M109" s="168" t="s">
        <v>156</v>
      </c>
      <c r="N109" s="169" t="s">
        <v>156</v>
      </c>
      <c r="O109" s="193" t="s">
        <v>156</v>
      </c>
      <c r="P109" s="171" t="s">
        <v>156</v>
      </c>
      <c r="Q109" s="160"/>
      <c r="V109" s="5"/>
      <c r="W109" s="5"/>
      <c r="Y109" s="5"/>
      <c r="AH109" s="5"/>
    </row>
    <row r="110" spans="1:34" ht="12.95" customHeight="1">
      <c r="A110" s="30">
        <v>24500</v>
      </c>
      <c r="B110" s="30">
        <v>245</v>
      </c>
      <c r="C110" s="6" t="s">
        <v>326</v>
      </c>
      <c r="D110" s="197" t="s">
        <v>11</v>
      </c>
      <c r="E110" s="76"/>
      <c r="F110" s="76"/>
      <c r="G110" s="76"/>
      <c r="H110" s="78">
        <f t="shared" si="4"/>
        <v>0</v>
      </c>
      <c r="I110" s="31" t="str">
        <f t="shared" si="5"/>
        <v/>
      </c>
      <c r="J110" s="76"/>
      <c r="K110" s="199" t="s">
        <v>143</v>
      </c>
      <c r="L110" s="163" t="s">
        <v>143</v>
      </c>
      <c r="M110" s="164" t="s">
        <v>143</v>
      </c>
      <c r="N110" s="165" t="s">
        <v>143</v>
      </c>
      <c r="O110" s="191" t="s">
        <v>143</v>
      </c>
      <c r="P110" s="167" t="s">
        <v>143</v>
      </c>
      <c r="Q110" s="160" t="s">
        <v>143</v>
      </c>
      <c r="S110" s="58"/>
      <c r="V110" s="5"/>
      <c r="W110" s="5"/>
      <c r="Y110" s="5"/>
      <c r="AH110" s="5"/>
    </row>
    <row r="111" spans="1:34" ht="12.95" customHeight="1">
      <c r="A111" s="30">
        <v>26200</v>
      </c>
      <c r="B111" s="30">
        <v>262</v>
      </c>
      <c r="C111" s="6" t="s">
        <v>327</v>
      </c>
      <c r="D111" s="197" t="s">
        <v>12</v>
      </c>
      <c r="E111" s="76"/>
      <c r="F111" s="76"/>
      <c r="G111" s="76"/>
      <c r="H111" s="78">
        <f t="shared" si="4"/>
        <v>0</v>
      </c>
      <c r="I111" s="31" t="str">
        <f t="shared" si="5"/>
        <v/>
      </c>
      <c r="J111" s="76"/>
      <c r="K111" s="199" t="s">
        <v>143</v>
      </c>
      <c r="L111" s="163" t="s">
        <v>143</v>
      </c>
      <c r="M111" s="164" t="s">
        <v>143</v>
      </c>
      <c r="N111" s="165" t="s">
        <v>143</v>
      </c>
      <c r="O111" s="191" t="s">
        <v>143</v>
      </c>
      <c r="P111" s="167" t="s">
        <v>143</v>
      </c>
      <c r="Q111" s="160" t="s">
        <v>143</v>
      </c>
      <c r="S111" s="58"/>
      <c r="T111" s="58"/>
      <c r="U111" s="58"/>
      <c r="V111" s="5"/>
      <c r="W111" s="5"/>
      <c r="Y111" s="5"/>
      <c r="AH111" s="5"/>
    </row>
    <row r="112" spans="1:34" ht="12.95" customHeight="1">
      <c r="A112" s="30">
        <v>26300</v>
      </c>
      <c r="B112" s="30">
        <v>263</v>
      </c>
      <c r="C112" s="6" t="s">
        <v>503</v>
      </c>
      <c r="D112" s="197" t="s">
        <v>12</v>
      </c>
      <c r="E112" s="76"/>
      <c r="F112" s="76"/>
      <c r="G112" s="76"/>
      <c r="H112" s="78">
        <f t="shared" si="4"/>
        <v>0</v>
      </c>
      <c r="I112" s="31" t="str">
        <f t="shared" si="5"/>
        <v/>
      </c>
      <c r="J112" s="76"/>
      <c r="K112" s="199" t="s">
        <v>143</v>
      </c>
      <c r="L112" s="163" t="s">
        <v>143</v>
      </c>
      <c r="M112" s="164" t="s">
        <v>143</v>
      </c>
      <c r="N112" s="165" t="s">
        <v>143</v>
      </c>
      <c r="O112" s="191" t="s">
        <v>143</v>
      </c>
      <c r="P112" s="167" t="s">
        <v>143</v>
      </c>
      <c r="Q112" s="160" t="s">
        <v>143</v>
      </c>
      <c r="T112" s="58"/>
      <c r="U112" s="58"/>
      <c r="V112" s="5"/>
      <c r="W112" s="5"/>
      <c r="Y112" s="5"/>
      <c r="AH112" s="5"/>
    </row>
    <row r="113" spans="1:34" ht="27.75" customHeight="1">
      <c r="A113" s="30">
        <v>26300</v>
      </c>
      <c r="B113" s="30">
        <v>263</v>
      </c>
      <c r="C113" s="6" t="s">
        <v>504</v>
      </c>
      <c r="D113" s="197" t="s">
        <v>123</v>
      </c>
      <c r="E113" s="76"/>
      <c r="F113" s="76"/>
      <c r="G113" s="76"/>
      <c r="H113" s="78">
        <f t="shared" si="4"/>
        <v>0</v>
      </c>
      <c r="I113" s="31" t="str">
        <f t="shared" si="5"/>
        <v/>
      </c>
      <c r="J113" s="76"/>
      <c r="K113" s="199" t="s">
        <v>143</v>
      </c>
      <c r="L113" s="163" t="s">
        <v>143</v>
      </c>
      <c r="M113" s="164" t="s">
        <v>143</v>
      </c>
      <c r="N113" s="165" t="s">
        <v>143</v>
      </c>
      <c r="O113" s="191" t="s">
        <v>143</v>
      </c>
      <c r="P113" s="167"/>
      <c r="Q113" s="160"/>
      <c r="T113" s="58"/>
      <c r="U113" s="58"/>
      <c r="V113" s="5"/>
      <c r="W113" s="5"/>
      <c r="Y113" s="5"/>
      <c r="AH113" s="5"/>
    </row>
    <row r="114" spans="1:34" ht="12.95" customHeight="1">
      <c r="A114" s="30">
        <v>30100</v>
      </c>
      <c r="B114" s="30">
        <v>301</v>
      </c>
      <c r="C114" s="6" t="s">
        <v>329</v>
      </c>
      <c r="D114" s="197" t="s">
        <v>10</v>
      </c>
      <c r="E114" s="76"/>
      <c r="F114" s="76"/>
      <c r="G114" s="76"/>
      <c r="H114" s="78">
        <f t="shared" si="4"/>
        <v>0</v>
      </c>
      <c r="I114" s="31" t="str">
        <f t="shared" si="5"/>
        <v/>
      </c>
      <c r="J114" s="76"/>
      <c r="K114" s="199" t="s">
        <v>143</v>
      </c>
      <c r="L114" s="163" t="s">
        <v>143</v>
      </c>
      <c r="M114" s="164" t="s">
        <v>143</v>
      </c>
      <c r="N114" s="165" t="s">
        <v>143</v>
      </c>
      <c r="O114" s="191" t="s">
        <v>143</v>
      </c>
      <c r="P114" s="167" t="s">
        <v>143</v>
      </c>
      <c r="Q114" s="160" t="s">
        <v>143</v>
      </c>
      <c r="V114" s="5"/>
      <c r="W114" s="5"/>
      <c r="Y114" s="5"/>
      <c r="AH114" s="5"/>
    </row>
    <row r="115" spans="1:34" ht="12.95" customHeight="1">
      <c r="A115" s="30">
        <v>30700</v>
      </c>
      <c r="B115" s="30">
        <v>307</v>
      </c>
      <c r="C115" s="6" t="s">
        <v>330</v>
      </c>
      <c r="D115" s="197" t="s">
        <v>10</v>
      </c>
      <c r="E115" s="76"/>
      <c r="F115" s="76"/>
      <c r="G115" s="76"/>
      <c r="H115" s="78">
        <f t="shared" si="4"/>
        <v>0</v>
      </c>
      <c r="I115" s="31" t="str">
        <f t="shared" si="5"/>
        <v/>
      </c>
      <c r="J115" s="76"/>
      <c r="K115" s="199" t="s">
        <v>143</v>
      </c>
      <c r="L115" s="163" t="s">
        <v>143</v>
      </c>
      <c r="M115" s="164" t="s">
        <v>143</v>
      </c>
      <c r="N115" s="165" t="s">
        <v>143</v>
      </c>
      <c r="O115" s="191" t="s">
        <v>143</v>
      </c>
      <c r="P115" s="167" t="s">
        <v>143</v>
      </c>
      <c r="Q115" s="160" t="s">
        <v>143</v>
      </c>
      <c r="V115" s="5"/>
      <c r="W115" s="5"/>
      <c r="Y115" s="5"/>
      <c r="AH115" s="5"/>
    </row>
    <row r="116" spans="1:34" ht="12.95" customHeight="1">
      <c r="A116" s="30">
        <v>31200</v>
      </c>
      <c r="B116" s="30">
        <v>312</v>
      </c>
      <c r="C116" s="6" t="s">
        <v>331</v>
      </c>
      <c r="D116" s="197" t="s">
        <v>10</v>
      </c>
      <c r="E116" s="76"/>
      <c r="F116" s="76"/>
      <c r="G116" s="76"/>
      <c r="H116" s="78">
        <f t="shared" si="4"/>
        <v>0</v>
      </c>
      <c r="I116" s="31" t="str">
        <f t="shared" si="5"/>
        <v/>
      </c>
      <c r="J116" s="76"/>
      <c r="K116" s="199" t="s">
        <v>143</v>
      </c>
      <c r="L116" s="185" t="s">
        <v>156</v>
      </c>
      <c r="M116" s="164" t="s">
        <v>143</v>
      </c>
      <c r="N116" s="165" t="s">
        <v>143</v>
      </c>
      <c r="O116" s="191" t="s">
        <v>143</v>
      </c>
      <c r="P116" s="167" t="s">
        <v>143</v>
      </c>
      <c r="Q116" s="160" t="s">
        <v>143</v>
      </c>
      <c r="V116" s="5"/>
      <c r="W116" s="5"/>
      <c r="Y116" s="5"/>
      <c r="AH116" s="5"/>
    </row>
    <row r="117" spans="1:34" ht="12.95" customHeight="1">
      <c r="A117" s="30">
        <v>32700</v>
      </c>
      <c r="B117" s="30">
        <v>327</v>
      </c>
      <c r="C117" s="6" t="s">
        <v>616</v>
      </c>
      <c r="D117" s="197" t="s">
        <v>41</v>
      </c>
      <c r="E117" s="76"/>
      <c r="F117" s="76"/>
      <c r="G117" s="76"/>
      <c r="H117" s="78"/>
      <c r="I117" s="31"/>
      <c r="J117" s="76"/>
      <c r="K117" s="199" t="s">
        <v>626</v>
      </c>
      <c r="L117" s="185"/>
      <c r="M117" s="164"/>
      <c r="N117" s="165"/>
      <c r="O117" s="191"/>
      <c r="P117" s="167"/>
      <c r="Q117" s="160"/>
      <c r="V117" s="5"/>
      <c r="W117" s="5"/>
      <c r="Y117" s="5"/>
      <c r="AH117" s="5"/>
    </row>
    <row r="118" spans="1:34" ht="12.95" customHeight="1">
      <c r="A118" s="30">
        <v>33000</v>
      </c>
      <c r="B118" s="30">
        <v>330</v>
      </c>
      <c r="C118" s="6" t="s">
        <v>332</v>
      </c>
      <c r="D118" s="198" t="s">
        <v>10</v>
      </c>
      <c r="E118" s="76"/>
      <c r="F118" s="76"/>
      <c r="G118" s="76"/>
      <c r="H118" s="78">
        <f t="shared" si="4"/>
        <v>0</v>
      </c>
      <c r="I118" s="31" t="str">
        <f t="shared" si="5"/>
        <v/>
      </c>
      <c r="J118" s="76"/>
      <c r="K118" s="199" t="s">
        <v>143</v>
      </c>
      <c r="L118" s="163" t="s">
        <v>143</v>
      </c>
      <c r="M118" s="164" t="s">
        <v>143</v>
      </c>
      <c r="N118" s="165" t="s">
        <v>143</v>
      </c>
      <c r="O118" s="191" t="s">
        <v>143</v>
      </c>
      <c r="P118" s="167" t="s">
        <v>143</v>
      </c>
      <c r="Q118" s="160" t="s">
        <v>143</v>
      </c>
      <c r="V118" s="5"/>
      <c r="W118" s="5"/>
      <c r="Y118" s="5"/>
      <c r="AH118" s="5"/>
    </row>
    <row r="119" spans="1:34" ht="27" customHeight="1">
      <c r="A119" s="30">
        <v>35000</v>
      </c>
      <c r="B119" s="30">
        <v>350</v>
      </c>
      <c r="C119" s="6" t="s">
        <v>505</v>
      </c>
      <c r="D119" s="197" t="s">
        <v>10</v>
      </c>
      <c r="E119" s="76"/>
      <c r="F119" s="76"/>
      <c r="G119" s="76"/>
      <c r="H119" s="78">
        <f t="shared" si="4"/>
        <v>0</v>
      </c>
      <c r="I119" s="31" t="str">
        <f t="shared" si="5"/>
        <v/>
      </c>
      <c r="J119" s="76"/>
      <c r="K119" s="199" t="s">
        <v>143</v>
      </c>
      <c r="L119" s="163" t="s">
        <v>143</v>
      </c>
      <c r="M119" s="164" t="s">
        <v>143</v>
      </c>
      <c r="N119" s="165" t="s">
        <v>143</v>
      </c>
      <c r="O119" s="191" t="s">
        <v>143</v>
      </c>
      <c r="P119" s="167" t="s">
        <v>143</v>
      </c>
      <c r="Q119" s="160" t="s">
        <v>143</v>
      </c>
      <c r="V119" s="5"/>
      <c r="W119" s="5"/>
      <c r="Y119" s="5"/>
      <c r="AH119" s="5"/>
    </row>
    <row r="120" spans="1:34" ht="12.95" customHeight="1">
      <c r="A120" s="30">
        <v>40000</v>
      </c>
      <c r="B120" s="30">
        <v>400</v>
      </c>
      <c r="C120" s="6" t="s">
        <v>334</v>
      </c>
      <c r="D120" s="197" t="s">
        <v>10</v>
      </c>
      <c r="E120" s="76"/>
      <c r="F120" s="76"/>
      <c r="G120" s="76"/>
      <c r="H120" s="78">
        <f t="shared" si="4"/>
        <v>0</v>
      </c>
      <c r="I120" s="31" t="str">
        <f t="shared" si="5"/>
        <v/>
      </c>
      <c r="J120" s="76"/>
      <c r="K120" s="199" t="s">
        <v>143</v>
      </c>
      <c r="L120" s="163" t="s">
        <v>143</v>
      </c>
      <c r="M120" s="164"/>
      <c r="N120" s="165"/>
      <c r="O120" s="191"/>
      <c r="P120" s="167"/>
      <c r="Q120" s="160"/>
      <c r="V120" s="5"/>
      <c r="W120" s="5"/>
      <c r="Y120" s="5"/>
      <c r="AH120" s="5"/>
    </row>
    <row r="121" spans="1:34" ht="12.95" customHeight="1">
      <c r="A121" s="30">
        <v>40200</v>
      </c>
      <c r="B121" s="30">
        <v>402</v>
      </c>
      <c r="C121" s="6" t="s">
        <v>335</v>
      </c>
      <c r="D121" s="197" t="s">
        <v>10</v>
      </c>
      <c r="E121" s="76"/>
      <c r="F121" s="76"/>
      <c r="G121" s="76"/>
      <c r="H121" s="78">
        <f t="shared" si="4"/>
        <v>0</v>
      </c>
      <c r="I121" s="31" t="str">
        <f t="shared" si="5"/>
        <v/>
      </c>
      <c r="J121" s="76"/>
      <c r="K121" s="199" t="s">
        <v>143</v>
      </c>
      <c r="L121" s="163" t="s">
        <v>143</v>
      </c>
      <c r="M121" s="164" t="s">
        <v>143</v>
      </c>
      <c r="N121" s="165" t="s">
        <v>143</v>
      </c>
      <c r="O121" s="191" t="s">
        <v>143</v>
      </c>
      <c r="P121" s="167" t="s">
        <v>143</v>
      </c>
      <c r="Q121" s="160" t="s">
        <v>143</v>
      </c>
      <c r="V121" s="5"/>
      <c r="W121" s="5"/>
      <c r="Y121" s="5"/>
      <c r="AH121" s="5"/>
    </row>
    <row r="122" spans="1:34" ht="12.95" customHeight="1">
      <c r="A122" s="30">
        <v>40300</v>
      </c>
      <c r="B122" s="30">
        <v>403</v>
      </c>
      <c r="C122" s="6" t="s">
        <v>336</v>
      </c>
      <c r="D122" s="197" t="s">
        <v>10</v>
      </c>
      <c r="E122" s="76"/>
      <c r="F122" s="76"/>
      <c r="G122" s="76"/>
      <c r="H122" s="78">
        <f t="shared" si="4"/>
        <v>0</v>
      </c>
      <c r="I122" s="31" t="str">
        <f t="shared" si="5"/>
        <v/>
      </c>
      <c r="J122" s="76"/>
      <c r="K122" s="199" t="s">
        <v>143</v>
      </c>
      <c r="L122" s="163" t="s">
        <v>143</v>
      </c>
      <c r="M122" s="164" t="s">
        <v>143</v>
      </c>
      <c r="N122" s="165" t="s">
        <v>220</v>
      </c>
      <c r="O122" s="191" t="s">
        <v>143</v>
      </c>
      <c r="P122" s="167" t="s">
        <v>143</v>
      </c>
      <c r="Q122" s="160" t="s">
        <v>143</v>
      </c>
      <c r="V122" s="5"/>
      <c r="W122" s="5"/>
      <c r="Y122" s="5"/>
      <c r="AH122" s="5"/>
    </row>
    <row r="123" spans="1:34" ht="12.95" customHeight="1">
      <c r="A123" s="30">
        <v>40500</v>
      </c>
      <c r="B123" s="30">
        <v>405</v>
      </c>
      <c r="C123" s="6" t="s">
        <v>337</v>
      </c>
      <c r="D123" s="197" t="s">
        <v>10</v>
      </c>
      <c r="E123" s="76"/>
      <c r="F123" s="76"/>
      <c r="G123" s="76"/>
      <c r="H123" s="78">
        <f t="shared" si="4"/>
        <v>0</v>
      </c>
      <c r="I123" s="31" t="str">
        <f t="shared" si="5"/>
        <v/>
      </c>
      <c r="J123" s="76"/>
      <c r="K123" s="199" t="s">
        <v>143</v>
      </c>
      <c r="L123" s="163" t="s">
        <v>143</v>
      </c>
      <c r="M123" s="164" t="s">
        <v>143</v>
      </c>
      <c r="N123" s="165" t="s">
        <v>143</v>
      </c>
      <c r="O123" s="191" t="s">
        <v>143</v>
      </c>
      <c r="P123" s="167" t="s">
        <v>143</v>
      </c>
      <c r="Q123" s="160" t="s">
        <v>143</v>
      </c>
      <c r="V123" s="5"/>
      <c r="W123" s="5"/>
      <c r="Y123" s="5"/>
      <c r="AH123" s="5"/>
    </row>
    <row r="124" spans="1:34" ht="12.95" customHeight="1">
      <c r="A124" s="30">
        <v>40900</v>
      </c>
      <c r="B124" s="30">
        <v>409</v>
      </c>
      <c r="C124" s="6" t="s">
        <v>508</v>
      </c>
      <c r="D124" s="197" t="s">
        <v>10</v>
      </c>
      <c r="E124" s="76"/>
      <c r="F124" s="76"/>
      <c r="G124" s="76"/>
      <c r="H124" s="78">
        <f t="shared" si="4"/>
        <v>0</v>
      </c>
      <c r="I124" s="31" t="str">
        <f t="shared" si="5"/>
        <v/>
      </c>
      <c r="J124" s="76"/>
      <c r="K124" s="199" t="s">
        <v>143</v>
      </c>
      <c r="L124" s="163" t="s">
        <v>143</v>
      </c>
      <c r="M124" s="168" t="s">
        <v>220</v>
      </c>
      <c r="N124" s="165" t="s">
        <v>143</v>
      </c>
      <c r="O124" s="191" t="s">
        <v>143</v>
      </c>
      <c r="P124" s="167" t="s">
        <v>143</v>
      </c>
      <c r="Q124" s="160" t="s">
        <v>143</v>
      </c>
      <c r="V124" s="5"/>
      <c r="W124" s="5"/>
      <c r="Y124" s="5"/>
      <c r="AH124" s="5"/>
    </row>
    <row r="125" spans="1:34" ht="12.95" customHeight="1">
      <c r="A125" s="30">
        <v>41100</v>
      </c>
      <c r="B125" s="30">
        <v>411</v>
      </c>
      <c r="C125" s="6" t="s">
        <v>339</v>
      </c>
      <c r="D125" s="197" t="s">
        <v>10</v>
      </c>
      <c r="E125" s="76"/>
      <c r="F125" s="76"/>
      <c r="G125" s="76"/>
      <c r="H125" s="78">
        <f t="shared" si="4"/>
        <v>0</v>
      </c>
      <c r="I125" s="31" t="str">
        <f t="shared" si="5"/>
        <v/>
      </c>
      <c r="J125" s="76"/>
      <c r="K125" s="199" t="s">
        <v>143</v>
      </c>
      <c r="L125" s="163" t="s">
        <v>143</v>
      </c>
      <c r="M125" s="164" t="s">
        <v>143</v>
      </c>
      <c r="N125" s="165" t="s">
        <v>143</v>
      </c>
      <c r="O125" s="191" t="s">
        <v>143</v>
      </c>
      <c r="P125" s="167" t="s">
        <v>143</v>
      </c>
      <c r="Q125" s="160" t="s">
        <v>143</v>
      </c>
      <c r="V125" s="5"/>
      <c r="W125" s="5"/>
      <c r="Y125" s="5"/>
      <c r="AH125" s="5"/>
    </row>
    <row r="126" spans="1:34" ht="12.95" customHeight="1">
      <c r="A126" s="30">
        <v>41300</v>
      </c>
      <c r="B126" s="30">
        <v>413</v>
      </c>
      <c r="C126" s="6" t="s">
        <v>340</v>
      </c>
      <c r="D126" s="197" t="s">
        <v>14</v>
      </c>
      <c r="E126" s="76"/>
      <c r="F126" s="76"/>
      <c r="G126" s="76"/>
      <c r="H126" s="78">
        <f t="shared" si="4"/>
        <v>0</v>
      </c>
      <c r="I126" s="31" t="str">
        <f t="shared" si="5"/>
        <v/>
      </c>
      <c r="J126" s="76"/>
      <c r="K126" s="199" t="s">
        <v>143</v>
      </c>
      <c r="L126" s="163" t="s">
        <v>143</v>
      </c>
      <c r="M126" s="164" t="s">
        <v>143</v>
      </c>
      <c r="N126" s="165" t="s">
        <v>143</v>
      </c>
      <c r="O126" s="191" t="s">
        <v>143</v>
      </c>
      <c r="P126" s="167" t="s">
        <v>143</v>
      </c>
      <c r="Q126" s="160" t="s">
        <v>143</v>
      </c>
      <c r="V126" s="5"/>
      <c r="W126" s="5"/>
      <c r="Y126" s="5"/>
      <c r="AH126" s="5"/>
    </row>
    <row r="127" spans="1:34" ht="12.95" customHeight="1">
      <c r="A127" s="30">
        <v>41700</v>
      </c>
      <c r="B127" s="30">
        <v>417</v>
      </c>
      <c r="C127" s="6" t="s">
        <v>341</v>
      </c>
      <c r="D127" s="197" t="s">
        <v>11</v>
      </c>
      <c r="E127" s="76"/>
      <c r="F127" s="76"/>
      <c r="G127" s="76"/>
      <c r="H127" s="78">
        <f t="shared" si="4"/>
        <v>0</v>
      </c>
      <c r="I127" s="31" t="str">
        <f t="shared" si="5"/>
        <v/>
      </c>
      <c r="J127" s="76"/>
      <c r="K127" s="199" t="s">
        <v>143</v>
      </c>
      <c r="L127" s="163" t="s">
        <v>143</v>
      </c>
      <c r="M127" s="164" t="s">
        <v>143</v>
      </c>
      <c r="N127" s="165" t="s">
        <v>143</v>
      </c>
      <c r="O127" s="191" t="s">
        <v>143</v>
      </c>
      <c r="P127" s="167" t="s">
        <v>143</v>
      </c>
      <c r="Q127" s="160" t="s">
        <v>143</v>
      </c>
      <c r="V127" s="5"/>
      <c r="W127" s="5"/>
      <c r="Y127" s="5"/>
      <c r="AH127" s="5"/>
    </row>
    <row r="128" spans="1:34" ht="12.95" customHeight="1">
      <c r="A128" s="30">
        <v>42300</v>
      </c>
      <c r="B128" s="30">
        <v>423</v>
      </c>
      <c r="C128" s="6" t="s">
        <v>342</v>
      </c>
      <c r="D128" s="197" t="s">
        <v>10</v>
      </c>
      <c r="E128" s="76"/>
      <c r="F128" s="76"/>
      <c r="G128" s="76"/>
      <c r="H128" s="78">
        <f t="shared" si="4"/>
        <v>0</v>
      </c>
      <c r="I128" s="31" t="str">
        <f t="shared" si="5"/>
        <v/>
      </c>
      <c r="J128" s="76"/>
      <c r="K128" s="199" t="s">
        <v>143</v>
      </c>
      <c r="L128" s="163" t="s">
        <v>143</v>
      </c>
      <c r="M128" s="164" t="s">
        <v>143</v>
      </c>
      <c r="N128" s="165" t="s">
        <v>143</v>
      </c>
      <c r="O128" s="191" t="s">
        <v>143</v>
      </c>
      <c r="P128" s="167" t="s">
        <v>143</v>
      </c>
      <c r="Q128" s="160" t="s">
        <v>143</v>
      </c>
      <c r="V128" s="5"/>
      <c r="W128" s="5"/>
      <c r="Y128" s="5"/>
      <c r="AH128" s="5"/>
    </row>
    <row r="129" spans="1:34" ht="12.95" customHeight="1">
      <c r="A129" s="30">
        <v>42500</v>
      </c>
      <c r="B129" s="30">
        <v>425</v>
      </c>
      <c r="C129" s="6" t="s">
        <v>343</v>
      </c>
      <c r="D129" s="197" t="s">
        <v>11</v>
      </c>
      <c r="E129" s="76"/>
      <c r="F129" s="76"/>
      <c r="G129" s="76"/>
      <c r="H129" s="78">
        <f t="shared" si="4"/>
        <v>0</v>
      </c>
      <c r="I129" s="31" t="str">
        <f t="shared" si="5"/>
        <v/>
      </c>
      <c r="J129" s="76"/>
      <c r="K129" s="199" t="s">
        <v>143</v>
      </c>
      <c r="L129" s="163" t="s">
        <v>143</v>
      </c>
      <c r="M129" s="164" t="s">
        <v>143</v>
      </c>
      <c r="N129" s="165" t="s">
        <v>143</v>
      </c>
      <c r="O129" s="191" t="s">
        <v>143</v>
      </c>
      <c r="P129" s="167" t="s">
        <v>143</v>
      </c>
      <c r="Q129" s="160" t="s">
        <v>143</v>
      </c>
      <c r="V129" s="5"/>
      <c r="W129" s="5"/>
      <c r="Y129" s="5"/>
      <c r="AH129" s="5"/>
    </row>
    <row r="130" spans="1:34" ht="12.95" customHeight="1">
      <c r="A130" s="30">
        <v>44000</v>
      </c>
      <c r="B130" s="30">
        <v>440</v>
      </c>
      <c r="C130" s="6" t="s">
        <v>510</v>
      </c>
      <c r="D130" s="197" t="s">
        <v>10</v>
      </c>
      <c r="E130" s="76"/>
      <c r="F130" s="76"/>
      <c r="G130" s="76"/>
      <c r="H130" s="78">
        <f t="shared" si="4"/>
        <v>0</v>
      </c>
      <c r="I130" s="31" t="str">
        <f t="shared" si="5"/>
        <v/>
      </c>
      <c r="J130" s="76"/>
      <c r="K130" s="199" t="s">
        <v>143</v>
      </c>
      <c r="L130" s="163" t="s">
        <v>143</v>
      </c>
      <c r="M130" s="164" t="s">
        <v>143</v>
      </c>
      <c r="N130" s="165" t="s">
        <v>143</v>
      </c>
      <c r="O130" s="191" t="s">
        <v>143</v>
      </c>
      <c r="P130" s="167" t="s">
        <v>143</v>
      </c>
      <c r="Q130" s="160" t="s">
        <v>143</v>
      </c>
      <c r="V130" s="5"/>
      <c r="W130" s="5"/>
      <c r="Y130" s="5"/>
      <c r="AH130" s="5"/>
    </row>
    <row r="131" spans="1:34" ht="12.95" customHeight="1">
      <c r="A131" s="30">
        <v>44000</v>
      </c>
      <c r="B131" s="30">
        <v>440</v>
      </c>
      <c r="C131" s="6" t="s">
        <v>511</v>
      </c>
      <c r="D131" s="197" t="s">
        <v>125</v>
      </c>
      <c r="E131" s="76"/>
      <c r="F131" s="76"/>
      <c r="G131" s="76"/>
      <c r="H131" s="78">
        <f t="shared" si="4"/>
        <v>0</v>
      </c>
      <c r="I131" s="31" t="str">
        <f t="shared" si="5"/>
        <v/>
      </c>
      <c r="J131" s="76"/>
      <c r="K131" s="199" t="s">
        <v>143</v>
      </c>
      <c r="L131" s="163" t="s">
        <v>143</v>
      </c>
      <c r="M131" s="164" t="s">
        <v>143</v>
      </c>
      <c r="N131" s="165" t="s">
        <v>143</v>
      </c>
      <c r="O131" s="193" t="s">
        <v>186</v>
      </c>
      <c r="P131" s="171" t="s">
        <v>186</v>
      </c>
      <c r="Q131" s="172" t="s">
        <v>155</v>
      </c>
      <c r="V131" s="5"/>
      <c r="W131" s="5"/>
      <c r="Y131" s="5"/>
      <c r="AH131" s="5"/>
    </row>
    <row r="132" spans="1:34" ht="12.95" customHeight="1">
      <c r="A132" s="30">
        <v>45400</v>
      </c>
      <c r="B132" s="30">
        <v>454</v>
      </c>
      <c r="C132" s="6" t="s">
        <v>345</v>
      </c>
      <c r="D132" s="197" t="s">
        <v>41</v>
      </c>
      <c r="E132" s="76"/>
      <c r="F132" s="76"/>
      <c r="G132" s="76"/>
      <c r="H132" s="78">
        <f t="shared" si="4"/>
        <v>0</v>
      </c>
      <c r="I132" s="31" t="str">
        <f t="shared" si="5"/>
        <v/>
      </c>
      <c r="J132" s="76"/>
      <c r="K132" s="199" t="s">
        <v>143</v>
      </c>
      <c r="L132" s="163" t="s">
        <v>143</v>
      </c>
      <c r="M132" s="164" t="s">
        <v>143</v>
      </c>
      <c r="N132" s="165" t="s">
        <v>143</v>
      </c>
      <c r="O132" s="191" t="s">
        <v>143</v>
      </c>
      <c r="P132" s="171" t="s">
        <v>187</v>
      </c>
      <c r="Q132" s="160" t="s">
        <v>143</v>
      </c>
      <c r="V132" s="5"/>
      <c r="W132" s="5"/>
      <c r="Y132" s="5"/>
      <c r="AH132" s="5"/>
    </row>
    <row r="133" spans="1:34" ht="12.95" customHeight="1">
      <c r="A133" s="30">
        <v>50100</v>
      </c>
      <c r="B133" s="30">
        <v>501</v>
      </c>
      <c r="C133" s="6" t="s">
        <v>512</v>
      </c>
      <c r="D133" s="197" t="s">
        <v>14</v>
      </c>
      <c r="E133" s="76"/>
      <c r="F133" s="76"/>
      <c r="G133" s="76"/>
      <c r="H133" s="78">
        <f t="shared" si="4"/>
        <v>0</v>
      </c>
      <c r="I133" s="31" t="str">
        <f t="shared" si="5"/>
        <v/>
      </c>
      <c r="J133" s="76"/>
      <c r="K133" s="199" t="s">
        <v>143</v>
      </c>
      <c r="L133" s="163" t="s">
        <v>143</v>
      </c>
      <c r="M133" s="164" t="s">
        <v>143</v>
      </c>
      <c r="N133" s="165" t="s">
        <v>143</v>
      </c>
      <c r="O133" s="191" t="s">
        <v>143</v>
      </c>
      <c r="P133" s="167" t="s">
        <v>143</v>
      </c>
      <c r="Q133" s="172" t="s">
        <v>409</v>
      </c>
      <c r="V133" s="5"/>
      <c r="W133" s="5"/>
      <c r="Y133" s="5"/>
      <c r="AH133" s="5"/>
    </row>
    <row r="134" spans="1:34" ht="12.95" customHeight="1">
      <c r="A134" s="30">
        <v>50300</v>
      </c>
      <c r="B134" s="30">
        <v>503</v>
      </c>
      <c r="C134" s="6" t="s">
        <v>347</v>
      </c>
      <c r="D134" s="197" t="s">
        <v>14</v>
      </c>
      <c r="E134" s="76"/>
      <c r="F134" s="76"/>
      <c r="G134" s="76"/>
      <c r="H134" s="78">
        <f t="shared" si="4"/>
        <v>0</v>
      </c>
      <c r="I134" s="31" t="str">
        <f t="shared" si="5"/>
        <v/>
      </c>
      <c r="J134" s="76"/>
      <c r="K134" s="199" t="s">
        <v>143</v>
      </c>
      <c r="L134" s="163" t="s">
        <v>143</v>
      </c>
      <c r="M134" s="164"/>
      <c r="N134" s="165"/>
      <c r="O134" s="191"/>
      <c r="P134" s="167"/>
      <c r="Q134" s="172"/>
      <c r="V134" s="5"/>
      <c r="W134" s="5"/>
      <c r="Y134" s="5"/>
      <c r="AH134" s="5"/>
    </row>
    <row r="135" spans="1:34" ht="12.95" customHeight="1">
      <c r="A135" s="30">
        <v>50500</v>
      </c>
      <c r="B135" s="30">
        <v>505</v>
      </c>
      <c r="C135" s="6" t="s">
        <v>348</v>
      </c>
      <c r="D135" s="197" t="s">
        <v>14</v>
      </c>
      <c r="E135" s="76"/>
      <c r="F135" s="76"/>
      <c r="G135" s="76"/>
      <c r="H135" s="78">
        <f t="shared" si="4"/>
        <v>0</v>
      </c>
      <c r="I135" s="31" t="str">
        <f t="shared" si="5"/>
        <v/>
      </c>
      <c r="J135" s="76"/>
      <c r="K135" s="199" t="s">
        <v>143</v>
      </c>
      <c r="L135" s="185" t="s">
        <v>598</v>
      </c>
      <c r="M135" s="164" t="s">
        <v>143</v>
      </c>
      <c r="N135" s="165" t="s">
        <v>143</v>
      </c>
      <c r="O135" s="191" t="s">
        <v>143</v>
      </c>
      <c r="P135" s="167" t="s">
        <v>143</v>
      </c>
      <c r="Q135" s="160" t="s">
        <v>143</v>
      </c>
      <c r="V135" s="5"/>
      <c r="W135" s="5"/>
      <c r="Y135" s="5"/>
      <c r="AH135" s="5"/>
    </row>
    <row r="136" spans="1:34" ht="12.95" customHeight="1">
      <c r="A136" s="30">
        <v>50600</v>
      </c>
      <c r="B136" s="30">
        <v>506</v>
      </c>
      <c r="C136" s="6" t="s">
        <v>349</v>
      </c>
      <c r="D136" s="197" t="s">
        <v>10</v>
      </c>
      <c r="E136" s="76"/>
      <c r="F136" s="76"/>
      <c r="G136" s="76"/>
      <c r="H136" s="78">
        <f t="shared" si="4"/>
        <v>0</v>
      </c>
      <c r="I136" s="31" t="str">
        <f t="shared" si="5"/>
        <v/>
      </c>
      <c r="J136" s="76"/>
      <c r="K136" s="199" t="s">
        <v>143</v>
      </c>
      <c r="L136" s="163" t="s">
        <v>143</v>
      </c>
      <c r="M136" s="164" t="s">
        <v>143</v>
      </c>
      <c r="N136" s="165" t="s">
        <v>143</v>
      </c>
      <c r="O136" s="191" t="s">
        <v>143</v>
      </c>
      <c r="P136" s="167" t="s">
        <v>143</v>
      </c>
      <c r="Q136" s="160" t="s">
        <v>143</v>
      </c>
      <c r="V136" s="5"/>
      <c r="W136" s="5"/>
      <c r="Y136" s="5"/>
      <c r="AH136" s="5"/>
    </row>
    <row r="137" spans="1:34" ht="12.95" customHeight="1">
      <c r="A137" s="30">
        <v>53000</v>
      </c>
      <c r="B137" s="30">
        <v>530</v>
      </c>
      <c r="C137" s="6" t="s">
        <v>350</v>
      </c>
      <c r="D137" s="197" t="s">
        <v>41</v>
      </c>
      <c r="E137" s="76"/>
      <c r="F137" s="76"/>
      <c r="G137" s="76"/>
      <c r="H137" s="78">
        <f t="shared" si="4"/>
        <v>0</v>
      </c>
      <c r="I137" s="31" t="str">
        <f t="shared" si="5"/>
        <v/>
      </c>
      <c r="J137" s="76"/>
      <c r="K137" s="199" t="s">
        <v>143</v>
      </c>
      <c r="L137" s="163" t="s">
        <v>143</v>
      </c>
      <c r="M137" s="164" t="s">
        <v>143</v>
      </c>
      <c r="N137" s="165" t="s">
        <v>143</v>
      </c>
      <c r="O137" s="191" t="s">
        <v>143</v>
      </c>
      <c r="P137" s="167" t="s">
        <v>143</v>
      </c>
      <c r="Q137" s="160" t="s">
        <v>143</v>
      </c>
      <c r="V137" s="5"/>
      <c r="W137" s="5"/>
      <c r="Y137" s="5"/>
      <c r="AH137" s="5"/>
    </row>
    <row r="138" spans="1:34" ht="12.95" customHeight="1">
      <c r="A138" s="30">
        <v>60100</v>
      </c>
      <c r="B138" s="30">
        <v>601</v>
      </c>
      <c r="C138" s="6" t="s">
        <v>351</v>
      </c>
      <c r="D138" s="197" t="s">
        <v>12</v>
      </c>
      <c r="E138" s="76"/>
      <c r="F138" s="76"/>
      <c r="G138" s="76"/>
      <c r="H138" s="78">
        <f t="shared" si="4"/>
        <v>0</v>
      </c>
      <c r="I138" s="31" t="str">
        <f t="shared" si="5"/>
        <v/>
      </c>
      <c r="J138" s="76"/>
      <c r="K138" s="199" t="s">
        <v>143</v>
      </c>
      <c r="L138" s="163" t="s">
        <v>143</v>
      </c>
      <c r="M138" s="164" t="s">
        <v>143</v>
      </c>
      <c r="N138" s="165" t="s">
        <v>143</v>
      </c>
      <c r="O138" s="191" t="s">
        <v>143</v>
      </c>
      <c r="P138" s="167" t="s">
        <v>143</v>
      </c>
      <c r="Q138" s="160" t="s">
        <v>143</v>
      </c>
      <c r="V138" s="5"/>
      <c r="W138" s="5"/>
      <c r="Y138" s="5"/>
      <c r="AH138" s="5"/>
    </row>
    <row r="139" spans="1:34" ht="12.95" customHeight="1">
      <c r="A139" s="30">
        <v>60200</v>
      </c>
      <c r="B139" s="30">
        <v>602</v>
      </c>
      <c r="C139" s="6" t="s">
        <v>352</v>
      </c>
      <c r="D139" s="197" t="s">
        <v>12</v>
      </c>
      <c r="E139" s="76"/>
      <c r="F139" s="76"/>
      <c r="G139" s="76"/>
      <c r="H139" s="78">
        <f t="shared" si="4"/>
        <v>0</v>
      </c>
      <c r="I139" s="31" t="str">
        <f t="shared" si="5"/>
        <v/>
      </c>
      <c r="J139" s="76"/>
      <c r="K139" s="199" t="s">
        <v>143</v>
      </c>
      <c r="L139" s="163" t="s">
        <v>143</v>
      </c>
      <c r="M139" s="164" t="s">
        <v>143</v>
      </c>
      <c r="N139" s="165" t="s">
        <v>143</v>
      </c>
      <c r="O139" s="191" t="s">
        <v>143</v>
      </c>
      <c r="P139" s="167" t="s">
        <v>143</v>
      </c>
      <c r="Q139" s="160" t="s">
        <v>143</v>
      </c>
      <c r="V139" s="5"/>
      <c r="W139" s="5"/>
      <c r="Y139" s="5"/>
      <c r="AH139" s="5"/>
    </row>
    <row r="140" spans="1:34" ht="12.95" customHeight="1">
      <c r="A140" s="30">
        <v>60600</v>
      </c>
      <c r="B140" s="30">
        <v>606</v>
      </c>
      <c r="C140" s="6" t="s">
        <v>353</v>
      </c>
      <c r="D140" s="197" t="s">
        <v>12</v>
      </c>
      <c r="E140" s="76"/>
      <c r="F140" s="76"/>
      <c r="G140" s="76"/>
      <c r="H140" s="78">
        <f t="shared" si="4"/>
        <v>0</v>
      </c>
      <c r="I140" s="31" t="str">
        <f t="shared" si="5"/>
        <v/>
      </c>
      <c r="J140" s="76"/>
      <c r="K140" s="199" t="s">
        <v>143</v>
      </c>
      <c r="L140" s="163" t="s">
        <v>143</v>
      </c>
      <c r="M140" s="164" t="s">
        <v>143</v>
      </c>
      <c r="N140" s="165" t="s">
        <v>143</v>
      </c>
      <c r="O140" s="191" t="s">
        <v>143</v>
      </c>
      <c r="P140" s="167" t="s">
        <v>143</v>
      </c>
      <c r="Q140" s="160" t="s">
        <v>143</v>
      </c>
      <c r="V140" s="5"/>
      <c r="W140" s="5"/>
      <c r="Y140" s="5"/>
      <c r="AH140" s="5"/>
    </row>
    <row r="141" spans="1:34" ht="30" customHeight="1">
      <c r="A141" s="30">
        <v>70100</v>
      </c>
      <c r="B141" s="30">
        <v>701</v>
      </c>
      <c r="C141" s="6" t="s">
        <v>514</v>
      </c>
      <c r="D141" s="197" t="s">
        <v>13</v>
      </c>
      <c r="E141" s="76"/>
      <c r="F141" s="76"/>
      <c r="G141" s="76"/>
      <c r="H141" s="78">
        <f t="shared" si="4"/>
        <v>0</v>
      </c>
      <c r="I141" s="31" t="str">
        <f t="shared" si="5"/>
        <v/>
      </c>
      <c r="J141" s="76"/>
      <c r="K141" s="199" t="s">
        <v>143</v>
      </c>
      <c r="L141" s="163" t="s">
        <v>143</v>
      </c>
      <c r="M141" s="164" t="s">
        <v>143</v>
      </c>
      <c r="N141" s="165" t="s">
        <v>143</v>
      </c>
      <c r="O141" s="191" t="s">
        <v>143</v>
      </c>
      <c r="P141" s="167" t="s">
        <v>143</v>
      </c>
      <c r="Q141" s="160" t="s">
        <v>143</v>
      </c>
      <c r="V141" s="5"/>
      <c r="W141" s="5"/>
      <c r="Y141" s="5"/>
      <c r="AH141" s="5"/>
    </row>
    <row r="142" spans="1:34" ht="12.95" customHeight="1">
      <c r="A142" s="30">
        <v>70200</v>
      </c>
      <c r="B142" s="30">
        <v>702</v>
      </c>
      <c r="C142" s="6" t="s">
        <v>515</v>
      </c>
      <c r="D142" s="197" t="s">
        <v>12</v>
      </c>
      <c r="E142" s="76"/>
      <c r="F142" s="76"/>
      <c r="G142" s="76"/>
      <c r="H142" s="78">
        <f t="shared" si="4"/>
        <v>0</v>
      </c>
      <c r="I142" s="31" t="str">
        <f t="shared" si="5"/>
        <v/>
      </c>
      <c r="J142" s="76"/>
      <c r="K142" s="199" t="s">
        <v>143</v>
      </c>
      <c r="L142" s="163" t="s">
        <v>143</v>
      </c>
      <c r="M142" s="164" t="s">
        <v>143</v>
      </c>
      <c r="N142" s="165" t="s">
        <v>143</v>
      </c>
      <c r="O142" s="191" t="s">
        <v>143</v>
      </c>
      <c r="P142" s="167" t="s">
        <v>143</v>
      </c>
      <c r="Q142" s="160" t="s">
        <v>143</v>
      </c>
      <c r="S142" s="58"/>
      <c r="V142" s="5"/>
      <c r="W142" s="5"/>
      <c r="Y142" s="5"/>
      <c r="AH142" s="5"/>
    </row>
    <row r="143" spans="1:34" ht="12.95" customHeight="1">
      <c r="A143" s="30">
        <v>70200</v>
      </c>
      <c r="B143" s="30">
        <v>702</v>
      </c>
      <c r="C143" s="6" t="s">
        <v>516</v>
      </c>
      <c r="D143" s="197" t="s">
        <v>123</v>
      </c>
      <c r="E143" s="76"/>
      <c r="F143" s="76"/>
      <c r="G143" s="76"/>
      <c r="H143" s="78">
        <f t="shared" si="4"/>
        <v>0</v>
      </c>
      <c r="I143" s="31" t="str">
        <f t="shared" si="5"/>
        <v/>
      </c>
      <c r="J143" s="76"/>
      <c r="K143" s="199" t="s">
        <v>143</v>
      </c>
      <c r="L143" s="163" t="s">
        <v>143</v>
      </c>
      <c r="M143" s="164" t="s">
        <v>143</v>
      </c>
      <c r="N143" s="165" t="s">
        <v>143</v>
      </c>
      <c r="O143" s="191" t="s">
        <v>143</v>
      </c>
      <c r="P143" s="167" t="s">
        <v>143</v>
      </c>
      <c r="Q143" s="160" t="s">
        <v>143</v>
      </c>
      <c r="S143" s="58"/>
      <c r="V143" s="5"/>
      <c r="W143" s="5"/>
      <c r="Y143" s="5"/>
      <c r="AH143" s="5"/>
    </row>
    <row r="144" spans="1:34" ht="12.95" customHeight="1">
      <c r="A144" s="30">
        <v>70300</v>
      </c>
      <c r="B144" s="30">
        <v>703</v>
      </c>
      <c r="C144" s="6" t="s">
        <v>517</v>
      </c>
      <c r="D144" s="197" t="s">
        <v>12</v>
      </c>
      <c r="E144" s="76"/>
      <c r="F144" s="76"/>
      <c r="G144" s="76"/>
      <c r="H144" s="78">
        <f t="shared" si="4"/>
        <v>0</v>
      </c>
      <c r="I144" s="31" t="str">
        <f t="shared" si="5"/>
        <v/>
      </c>
      <c r="J144" s="76"/>
      <c r="K144" s="199" t="s">
        <v>143</v>
      </c>
      <c r="L144" s="163" t="s">
        <v>143</v>
      </c>
      <c r="M144" s="164" t="s">
        <v>143</v>
      </c>
      <c r="N144" s="165" t="s">
        <v>143</v>
      </c>
      <c r="O144" s="191" t="s">
        <v>143</v>
      </c>
      <c r="P144" s="167" t="s">
        <v>143</v>
      </c>
      <c r="Q144" s="160" t="s">
        <v>143</v>
      </c>
      <c r="V144" s="5"/>
      <c r="W144" s="5"/>
      <c r="Y144" s="5"/>
      <c r="AH144" s="5"/>
    </row>
    <row r="145" spans="1:35" ht="12.95" customHeight="1">
      <c r="A145" s="30">
        <v>70400</v>
      </c>
      <c r="B145" s="30">
        <v>704</v>
      </c>
      <c r="C145" s="6" t="s">
        <v>518</v>
      </c>
      <c r="D145" s="197" t="s">
        <v>12</v>
      </c>
      <c r="E145" s="76"/>
      <c r="F145" s="76"/>
      <c r="G145" s="76"/>
      <c r="H145" s="78">
        <f t="shared" si="4"/>
        <v>0</v>
      </c>
      <c r="I145" s="31" t="str">
        <f t="shared" si="5"/>
        <v/>
      </c>
      <c r="J145" s="76"/>
      <c r="K145" s="199" t="s">
        <v>143</v>
      </c>
      <c r="L145" s="163" t="s">
        <v>143</v>
      </c>
      <c r="M145" s="164" t="s">
        <v>143</v>
      </c>
      <c r="N145" s="165" t="s">
        <v>143</v>
      </c>
      <c r="O145" s="191" t="s">
        <v>143</v>
      </c>
      <c r="P145" s="167" t="s">
        <v>143</v>
      </c>
      <c r="Q145" s="160" t="s">
        <v>143</v>
      </c>
      <c r="V145" s="5"/>
      <c r="W145" s="5"/>
      <c r="Y145" s="5"/>
      <c r="AH145" s="5"/>
    </row>
    <row r="146" spans="1:35" ht="12.95" customHeight="1">
      <c r="A146" s="30">
        <v>70500</v>
      </c>
      <c r="B146" s="30">
        <v>705</v>
      </c>
      <c r="C146" s="6" t="s">
        <v>519</v>
      </c>
      <c r="D146" s="197" t="s">
        <v>12</v>
      </c>
      <c r="E146" s="76"/>
      <c r="F146" s="76"/>
      <c r="G146" s="76"/>
      <c r="H146" s="78">
        <f t="shared" si="4"/>
        <v>0</v>
      </c>
      <c r="I146" s="31" t="str">
        <f t="shared" si="5"/>
        <v/>
      </c>
      <c r="J146" s="76"/>
      <c r="K146" s="199" t="s">
        <v>143</v>
      </c>
      <c r="L146" s="163" t="s">
        <v>143</v>
      </c>
      <c r="M146" s="164" t="s">
        <v>143</v>
      </c>
      <c r="N146" s="165" t="s">
        <v>143</v>
      </c>
      <c r="O146" s="191" t="s">
        <v>143</v>
      </c>
      <c r="P146" s="167" t="s">
        <v>143</v>
      </c>
      <c r="Q146" s="160" t="s">
        <v>143</v>
      </c>
      <c r="V146" s="5"/>
      <c r="W146" s="5"/>
      <c r="Y146" s="5"/>
      <c r="AH146" s="5"/>
    </row>
    <row r="147" spans="1:35" ht="12.95" customHeight="1">
      <c r="A147" s="30">
        <v>70600</v>
      </c>
      <c r="B147" s="30">
        <v>706</v>
      </c>
      <c r="C147" s="6" t="s">
        <v>520</v>
      </c>
      <c r="D147" s="197" t="s">
        <v>12</v>
      </c>
      <c r="E147" s="76"/>
      <c r="F147" s="76"/>
      <c r="G147" s="76"/>
      <c r="H147" s="78">
        <f t="shared" ref="H147:H210" si="6">SUM(E147:G147)</f>
        <v>0</v>
      </c>
      <c r="I147" s="31" t="str">
        <f t="shared" ref="I147:I210" si="7">IF(ISERR(H147/$D$11),"",(H147/$D$11))</f>
        <v/>
      </c>
      <c r="J147" s="76"/>
      <c r="K147" s="199" t="s">
        <v>143</v>
      </c>
      <c r="L147" s="163" t="s">
        <v>143</v>
      </c>
      <c r="M147" s="164" t="s">
        <v>143</v>
      </c>
      <c r="N147" s="165" t="s">
        <v>143</v>
      </c>
      <c r="O147" s="191" t="s">
        <v>143</v>
      </c>
      <c r="P147" s="167" t="s">
        <v>143</v>
      </c>
      <c r="Q147" s="160" t="s">
        <v>143</v>
      </c>
      <c r="V147" s="5"/>
      <c r="W147" s="5"/>
      <c r="Y147" s="5"/>
      <c r="AH147" s="5"/>
    </row>
    <row r="148" spans="1:35" ht="12.95" customHeight="1">
      <c r="A148" s="30">
        <v>70700</v>
      </c>
      <c r="B148" s="30">
        <v>707</v>
      </c>
      <c r="C148" s="6" t="s">
        <v>521</v>
      </c>
      <c r="D148" s="197" t="s">
        <v>12</v>
      </c>
      <c r="E148" s="76"/>
      <c r="F148" s="76"/>
      <c r="G148" s="76"/>
      <c r="H148" s="78">
        <f t="shared" si="6"/>
        <v>0</v>
      </c>
      <c r="I148" s="31" t="str">
        <f t="shared" si="7"/>
        <v/>
      </c>
      <c r="J148" s="76"/>
      <c r="K148" s="199" t="s">
        <v>143</v>
      </c>
      <c r="L148" s="163" t="s">
        <v>143</v>
      </c>
      <c r="M148" s="164" t="s">
        <v>143</v>
      </c>
      <c r="N148" s="165" t="s">
        <v>143</v>
      </c>
      <c r="O148" s="191" t="s">
        <v>143</v>
      </c>
      <c r="P148" s="167" t="s">
        <v>143</v>
      </c>
      <c r="Q148" s="160" t="s">
        <v>143</v>
      </c>
      <c r="V148" s="5"/>
      <c r="W148" s="5"/>
      <c r="Y148" s="5"/>
      <c r="AH148" s="5"/>
    </row>
    <row r="149" spans="1:35" ht="12.95" customHeight="1">
      <c r="A149" s="30">
        <v>70800</v>
      </c>
      <c r="B149" s="30">
        <v>708</v>
      </c>
      <c r="C149" s="6" t="s">
        <v>522</v>
      </c>
      <c r="D149" s="197" t="s">
        <v>12</v>
      </c>
      <c r="E149" s="76"/>
      <c r="F149" s="76"/>
      <c r="G149" s="76"/>
      <c r="H149" s="78">
        <f t="shared" si="6"/>
        <v>0</v>
      </c>
      <c r="I149" s="31" t="str">
        <f t="shared" si="7"/>
        <v/>
      </c>
      <c r="J149" s="76"/>
      <c r="K149" s="199" t="s">
        <v>143</v>
      </c>
      <c r="L149" s="163" t="s">
        <v>143</v>
      </c>
      <c r="M149" s="164" t="s">
        <v>143</v>
      </c>
      <c r="N149" s="165" t="s">
        <v>143</v>
      </c>
      <c r="O149" s="191" t="s">
        <v>143</v>
      </c>
      <c r="P149" s="167" t="s">
        <v>143</v>
      </c>
      <c r="Q149" s="160" t="s">
        <v>143</v>
      </c>
      <c r="U149" s="5"/>
      <c r="V149" s="5"/>
      <c r="W149" s="5"/>
      <c r="Y149" s="5"/>
      <c r="AH149" s="5"/>
    </row>
    <row r="150" spans="1:35" ht="12.95" customHeight="1">
      <c r="A150" s="30">
        <v>70900</v>
      </c>
      <c r="B150" s="30">
        <v>709</v>
      </c>
      <c r="C150" s="6" t="s">
        <v>523</v>
      </c>
      <c r="D150" s="197" t="s">
        <v>13</v>
      </c>
      <c r="E150" s="76"/>
      <c r="F150" s="76"/>
      <c r="G150" s="76"/>
      <c r="H150" s="78">
        <f t="shared" si="6"/>
        <v>0</v>
      </c>
      <c r="I150" s="31" t="str">
        <f t="shared" si="7"/>
        <v/>
      </c>
      <c r="J150" s="76"/>
      <c r="K150" s="199" t="s">
        <v>143</v>
      </c>
      <c r="L150" s="163" t="s">
        <v>190</v>
      </c>
      <c r="M150" s="168" t="s">
        <v>190</v>
      </c>
      <c r="N150" s="169" t="s">
        <v>190</v>
      </c>
      <c r="O150" s="193" t="s">
        <v>190</v>
      </c>
      <c r="P150" s="171" t="s">
        <v>190</v>
      </c>
      <c r="Q150" s="172" t="s">
        <v>156</v>
      </c>
      <c r="V150" s="5"/>
      <c r="W150" s="5"/>
      <c r="Y150" s="5"/>
      <c r="AH150" s="5"/>
    </row>
    <row r="151" spans="1:35" ht="12.95" customHeight="1">
      <c r="A151" s="30">
        <v>71100</v>
      </c>
      <c r="B151" s="30">
        <v>711</v>
      </c>
      <c r="C151" s="6" t="s">
        <v>356</v>
      </c>
      <c r="D151" s="197" t="s">
        <v>13</v>
      </c>
      <c r="E151" s="76"/>
      <c r="F151" s="76"/>
      <c r="G151" s="76"/>
      <c r="H151" s="78">
        <f t="shared" si="6"/>
        <v>0</v>
      </c>
      <c r="I151" s="31" t="str">
        <f t="shared" si="7"/>
        <v/>
      </c>
      <c r="J151" s="76"/>
      <c r="K151" s="199" t="s">
        <v>143</v>
      </c>
      <c r="L151" s="163" t="s">
        <v>143</v>
      </c>
      <c r="M151" s="164" t="s">
        <v>143</v>
      </c>
      <c r="N151" s="165" t="s">
        <v>143</v>
      </c>
      <c r="O151" s="191" t="s">
        <v>143</v>
      </c>
      <c r="P151" s="167" t="s">
        <v>143</v>
      </c>
      <c r="Q151" s="160" t="s">
        <v>143</v>
      </c>
      <c r="V151" s="5"/>
      <c r="W151" s="5"/>
      <c r="Y151" s="5"/>
      <c r="AH151" s="5"/>
    </row>
    <row r="152" spans="1:35" ht="12.95" customHeight="1">
      <c r="A152" s="30">
        <v>71600</v>
      </c>
      <c r="B152" s="30">
        <v>716</v>
      </c>
      <c r="C152" s="6" t="s">
        <v>524</v>
      </c>
      <c r="D152" s="197" t="s">
        <v>13</v>
      </c>
      <c r="E152" s="76"/>
      <c r="F152" s="76"/>
      <c r="G152" s="76"/>
      <c r="H152" s="78">
        <f t="shared" si="6"/>
        <v>0</v>
      </c>
      <c r="I152" s="31" t="str">
        <f t="shared" si="7"/>
        <v/>
      </c>
      <c r="J152" s="76"/>
      <c r="K152" s="199" t="s">
        <v>143</v>
      </c>
      <c r="L152" s="163" t="s">
        <v>143</v>
      </c>
      <c r="M152" s="164" t="s">
        <v>143</v>
      </c>
      <c r="N152" s="165" t="s">
        <v>143</v>
      </c>
      <c r="O152" s="191" t="s">
        <v>143</v>
      </c>
      <c r="P152" s="167" t="s">
        <v>143</v>
      </c>
      <c r="Q152" s="160" t="s">
        <v>143</v>
      </c>
      <c r="V152" s="5"/>
      <c r="W152" s="5"/>
      <c r="Y152" s="5"/>
      <c r="AH152" s="5"/>
    </row>
    <row r="153" spans="1:35" ht="12.95" customHeight="1">
      <c r="A153" s="30">
        <v>71800</v>
      </c>
      <c r="B153" s="30">
        <v>718</v>
      </c>
      <c r="C153" s="6" t="s">
        <v>525</v>
      </c>
      <c r="D153" s="197" t="s">
        <v>13</v>
      </c>
      <c r="E153" s="76"/>
      <c r="F153" s="76"/>
      <c r="G153" s="76"/>
      <c r="H153" s="78">
        <f t="shared" si="6"/>
        <v>0</v>
      </c>
      <c r="I153" s="31" t="str">
        <f t="shared" si="7"/>
        <v/>
      </c>
      <c r="J153" s="76"/>
      <c r="K153" s="199" t="s">
        <v>143</v>
      </c>
      <c r="L153" s="163" t="s">
        <v>143</v>
      </c>
      <c r="M153" s="164" t="s">
        <v>143</v>
      </c>
      <c r="N153" s="165" t="s">
        <v>143</v>
      </c>
      <c r="O153" s="191" t="s">
        <v>143</v>
      </c>
      <c r="P153" s="167" t="s">
        <v>143</v>
      </c>
      <c r="Q153" s="160" t="s">
        <v>143</v>
      </c>
      <c r="V153" s="5"/>
      <c r="W153" s="5"/>
      <c r="Y153" s="5"/>
      <c r="AH153" s="5"/>
    </row>
    <row r="154" spans="1:35" ht="12.95" customHeight="1">
      <c r="A154" s="30">
        <v>71900</v>
      </c>
      <c r="B154" s="30">
        <v>719</v>
      </c>
      <c r="C154" s="6" t="s">
        <v>526</v>
      </c>
      <c r="D154" s="197" t="s">
        <v>13</v>
      </c>
      <c r="E154" s="76"/>
      <c r="F154" s="76"/>
      <c r="G154" s="76"/>
      <c r="H154" s="78">
        <f t="shared" si="6"/>
        <v>0</v>
      </c>
      <c r="I154" s="31" t="str">
        <f t="shared" si="7"/>
        <v/>
      </c>
      <c r="J154" s="76"/>
      <c r="K154" s="199" t="s">
        <v>143</v>
      </c>
      <c r="L154" s="163" t="s">
        <v>190</v>
      </c>
      <c r="M154" s="168" t="s">
        <v>190</v>
      </c>
      <c r="N154" s="169" t="s">
        <v>156</v>
      </c>
      <c r="O154" s="193" t="s">
        <v>156</v>
      </c>
      <c r="P154" s="171" t="s">
        <v>156</v>
      </c>
      <c r="Q154" s="172" t="s">
        <v>157</v>
      </c>
      <c r="V154" s="5"/>
      <c r="W154" s="5"/>
      <c r="Y154" s="5"/>
      <c r="AH154" s="5"/>
    </row>
    <row r="155" spans="1:35" ht="28.5" customHeight="1">
      <c r="A155" s="30">
        <v>72000</v>
      </c>
      <c r="B155" s="30">
        <v>720</v>
      </c>
      <c r="C155" s="6" t="s">
        <v>527</v>
      </c>
      <c r="D155" s="197" t="s">
        <v>12</v>
      </c>
      <c r="E155" s="76"/>
      <c r="F155" s="76"/>
      <c r="G155" s="76"/>
      <c r="H155" s="78">
        <f t="shared" si="6"/>
        <v>0</v>
      </c>
      <c r="I155" s="31" t="str">
        <f t="shared" si="7"/>
        <v/>
      </c>
      <c r="J155" s="76"/>
      <c r="K155" s="199" t="s">
        <v>143</v>
      </c>
      <c r="L155" s="163" t="s">
        <v>143</v>
      </c>
      <c r="M155" s="164" t="s">
        <v>143</v>
      </c>
      <c r="N155" s="165" t="s">
        <v>143</v>
      </c>
      <c r="O155" s="191" t="s">
        <v>143</v>
      </c>
      <c r="P155" s="167" t="s">
        <v>143</v>
      </c>
      <c r="Q155" s="160" t="s">
        <v>143</v>
      </c>
      <c r="V155" s="5"/>
      <c r="W155" s="5"/>
      <c r="Y155" s="5"/>
      <c r="AH155" s="5"/>
    </row>
    <row r="156" spans="1:35" ht="27.75" customHeight="1">
      <c r="A156" s="30">
        <v>72000</v>
      </c>
      <c r="B156" s="30">
        <v>720</v>
      </c>
      <c r="C156" s="6" t="s">
        <v>528</v>
      </c>
      <c r="D156" s="197" t="s">
        <v>124</v>
      </c>
      <c r="E156" s="76"/>
      <c r="F156" s="76"/>
      <c r="G156" s="76"/>
      <c r="H156" s="78">
        <f t="shared" si="6"/>
        <v>0</v>
      </c>
      <c r="I156" s="31" t="str">
        <f t="shared" si="7"/>
        <v/>
      </c>
      <c r="J156" s="76"/>
      <c r="K156" s="199" t="s">
        <v>143</v>
      </c>
      <c r="L156" s="163" t="s">
        <v>143</v>
      </c>
      <c r="M156" s="164" t="s">
        <v>143</v>
      </c>
      <c r="N156" s="165" t="s">
        <v>143</v>
      </c>
      <c r="O156" s="191" t="s">
        <v>143</v>
      </c>
      <c r="P156" s="167" t="s">
        <v>143</v>
      </c>
      <c r="Q156" s="160" t="s">
        <v>143</v>
      </c>
      <c r="V156" s="5"/>
      <c r="W156" s="5"/>
      <c r="Y156" s="5"/>
      <c r="AH156" s="5"/>
    </row>
    <row r="157" spans="1:35" ht="12.95" customHeight="1">
      <c r="A157" s="30">
        <v>72100</v>
      </c>
      <c r="B157" s="30">
        <v>721</v>
      </c>
      <c r="C157" s="6" t="s">
        <v>529</v>
      </c>
      <c r="D157" s="197" t="s">
        <v>13</v>
      </c>
      <c r="E157" s="76"/>
      <c r="F157" s="76"/>
      <c r="G157" s="76"/>
      <c r="H157" s="78">
        <f t="shared" si="6"/>
        <v>0</v>
      </c>
      <c r="I157" s="31" t="str">
        <f t="shared" si="7"/>
        <v/>
      </c>
      <c r="J157" s="76"/>
      <c r="K157" s="199" t="s">
        <v>143</v>
      </c>
      <c r="L157" s="163" t="s">
        <v>190</v>
      </c>
      <c r="M157" s="168" t="s">
        <v>190</v>
      </c>
      <c r="N157" s="169" t="s">
        <v>156</v>
      </c>
      <c r="O157" s="193" t="s">
        <v>156</v>
      </c>
      <c r="P157" s="171" t="s">
        <v>194</v>
      </c>
      <c r="Q157" s="172" t="s">
        <v>156</v>
      </c>
      <c r="V157" s="5"/>
      <c r="W157" s="5"/>
      <c r="Y157" s="5"/>
      <c r="AH157" s="5"/>
    </row>
    <row r="158" spans="1:35" ht="12.95" customHeight="1">
      <c r="A158" s="30">
        <v>72300</v>
      </c>
      <c r="B158" s="30">
        <v>723</v>
      </c>
      <c r="C158" s="6" t="s">
        <v>530</v>
      </c>
      <c r="D158" s="197" t="s">
        <v>12</v>
      </c>
      <c r="E158" s="76"/>
      <c r="F158" s="76"/>
      <c r="G158" s="76"/>
      <c r="H158" s="78">
        <f t="shared" si="6"/>
        <v>0</v>
      </c>
      <c r="I158" s="31" t="str">
        <f t="shared" si="7"/>
        <v/>
      </c>
      <c r="J158" s="76"/>
      <c r="K158" s="199" t="s">
        <v>143</v>
      </c>
      <c r="L158" s="163" t="s">
        <v>143</v>
      </c>
      <c r="M158" s="164" t="s">
        <v>143</v>
      </c>
      <c r="N158" s="165" t="s">
        <v>143</v>
      </c>
      <c r="O158" s="191" t="s">
        <v>143</v>
      </c>
      <c r="P158" s="167" t="s">
        <v>143</v>
      </c>
      <c r="Q158" s="160" t="s">
        <v>143</v>
      </c>
      <c r="V158" s="5"/>
      <c r="W158" s="5"/>
      <c r="Y158" s="5"/>
      <c r="AH158" s="5"/>
      <c r="AI158" s="117"/>
    </row>
    <row r="159" spans="1:35" ht="12.95" customHeight="1">
      <c r="A159" s="30">
        <v>72400</v>
      </c>
      <c r="B159" s="30">
        <v>724</v>
      </c>
      <c r="C159" s="6" t="s">
        <v>531</v>
      </c>
      <c r="D159" s="197" t="s">
        <v>12</v>
      </c>
      <c r="E159" s="76"/>
      <c r="F159" s="76"/>
      <c r="G159" s="76"/>
      <c r="H159" s="78">
        <f t="shared" si="6"/>
        <v>0</v>
      </c>
      <c r="I159" s="31" t="str">
        <f t="shared" si="7"/>
        <v/>
      </c>
      <c r="J159" s="76"/>
      <c r="K159" s="199" t="s">
        <v>143</v>
      </c>
      <c r="L159" s="163" t="s">
        <v>143</v>
      </c>
      <c r="M159" s="164" t="s">
        <v>143</v>
      </c>
      <c r="N159" s="165" t="s">
        <v>143</v>
      </c>
      <c r="O159" s="191" t="s">
        <v>143</v>
      </c>
      <c r="P159" s="167" t="s">
        <v>143</v>
      </c>
      <c r="Q159" s="160" t="s">
        <v>143</v>
      </c>
      <c r="V159" s="5"/>
      <c r="W159" s="5"/>
      <c r="Y159" s="5"/>
      <c r="AH159" s="5"/>
    </row>
    <row r="160" spans="1:35" ht="12.95" customHeight="1">
      <c r="A160" s="30">
        <v>72800</v>
      </c>
      <c r="B160" s="30">
        <v>728</v>
      </c>
      <c r="C160" s="6" t="s">
        <v>532</v>
      </c>
      <c r="D160" s="197" t="s">
        <v>12</v>
      </c>
      <c r="E160" s="76"/>
      <c r="F160" s="76"/>
      <c r="G160" s="76"/>
      <c r="H160" s="78">
        <f t="shared" si="6"/>
        <v>0</v>
      </c>
      <c r="I160" s="31" t="str">
        <f t="shared" si="7"/>
        <v/>
      </c>
      <c r="J160" s="76"/>
      <c r="K160" s="199" t="s">
        <v>143</v>
      </c>
      <c r="L160" s="163" t="s">
        <v>143</v>
      </c>
      <c r="M160" s="164" t="s">
        <v>143</v>
      </c>
      <c r="N160" s="165" t="s">
        <v>143</v>
      </c>
      <c r="O160" s="191" t="s">
        <v>143</v>
      </c>
      <c r="P160" s="167" t="s">
        <v>143</v>
      </c>
      <c r="Q160" s="160" t="s">
        <v>143</v>
      </c>
      <c r="V160" s="5"/>
      <c r="W160" s="5"/>
      <c r="Y160" s="5"/>
      <c r="AH160" s="5"/>
    </row>
    <row r="161" spans="1:34" ht="12.95" customHeight="1">
      <c r="A161" s="30">
        <v>72900</v>
      </c>
      <c r="B161" s="30">
        <v>729</v>
      </c>
      <c r="C161" s="6" t="s">
        <v>533</v>
      </c>
      <c r="D161" s="197" t="s">
        <v>12</v>
      </c>
      <c r="E161" s="76"/>
      <c r="F161" s="76"/>
      <c r="G161" s="76"/>
      <c r="H161" s="78">
        <f t="shared" si="6"/>
        <v>0</v>
      </c>
      <c r="I161" s="31" t="str">
        <f t="shared" si="7"/>
        <v/>
      </c>
      <c r="J161" s="76"/>
      <c r="K161" s="199" t="s">
        <v>143</v>
      </c>
      <c r="L161" s="163" t="s">
        <v>143</v>
      </c>
      <c r="M161" s="164" t="s">
        <v>143</v>
      </c>
      <c r="N161" s="165" t="s">
        <v>143</v>
      </c>
      <c r="O161" s="191" t="s">
        <v>143</v>
      </c>
      <c r="P161" s="167" t="s">
        <v>143</v>
      </c>
      <c r="Q161" s="160" t="s">
        <v>143</v>
      </c>
      <c r="V161" s="5"/>
      <c r="W161" s="5"/>
      <c r="Y161" s="5"/>
      <c r="AH161" s="5"/>
    </row>
    <row r="162" spans="1:34" ht="12.95" customHeight="1">
      <c r="A162" s="30">
        <v>73000</v>
      </c>
      <c r="B162" s="30">
        <v>730</v>
      </c>
      <c r="C162" s="6" t="s">
        <v>534</v>
      </c>
      <c r="D162" s="197" t="s">
        <v>13</v>
      </c>
      <c r="E162" s="76"/>
      <c r="F162" s="76"/>
      <c r="G162" s="76"/>
      <c r="H162" s="78">
        <f t="shared" si="6"/>
        <v>0</v>
      </c>
      <c r="I162" s="31" t="str">
        <f t="shared" si="7"/>
        <v/>
      </c>
      <c r="J162" s="76"/>
      <c r="K162" s="199" t="s">
        <v>143</v>
      </c>
      <c r="L162" s="163" t="s">
        <v>190</v>
      </c>
      <c r="M162" s="168" t="s">
        <v>190</v>
      </c>
      <c r="N162" s="169" t="s">
        <v>156</v>
      </c>
      <c r="O162" s="193" t="s">
        <v>156</v>
      </c>
      <c r="P162" s="171" t="s">
        <v>156</v>
      </c>
      <c r="Q162" s="172" t="s">
        <v>157</v>
      </c>
      <c r="V162" s="5"/>
      <c r="W162" s="5"/>
      <c r="Y162" s="5"/>
      <c r="AH162" s="5"/>
    </row>
    <row r="163" spans="1:34" ht="12.95" customHeight="1">
      <c r="A163" s="30">
        <v>73300</v>
      </c>
      <c r="B163" s="30">
        <v>733</v>
      </c>
      <c r="C163" s="6" t="s">
        <v>535</v>
      </c>
      <c r="D163" s="197" t="s">
        <v>13</v>
      </c>
      <c r="E163" s="76"/>
      <c r="F163" s="76"/>
      <c r="G163" s="76"/>
      <c r="H163" s="78">
        <f t="shared" si="6"/>
        <v>0</v>
      </c>
      <c r="I163" s="31" t="str">
        <f t="shared" si="7"/>
        <v/>
      </c>
      <c r="J163" s="76"/>
      <c r="K163" s="199" t="s">
        <v>143</v>
      </c>
      <c r="L163" s="185" t="s">
        <v>190</v>
      </c>
      <c r="M163" s="164" t="s">
        <v>143</v>
      </c>
      <c r="N163" s="165" t="s">
        <v>143</v>
      </c>
      <c r="O163" s="191" t="s">
        <v>143</v>
      </c>
      <c r="P163" s="167" t="s">
        <v>143</v>
      </c>
      <c r="Q163" s="160" t="s">
        <v>143</v>
      </c>
      <c r="V163" s="5"/>
      <c r="W163" s="5"/>
      <c r="Y163" s="5"/>
      <c r="AH163" s="5"/>
    </row>
    <row r="164" spans="1:34" ht="12.95" customHeight="1">
      <c r="A164" s="30">
        <v>73400</v>
      </c>
      <c r="B164" s="30">
        <v>734</v>
      </c>
      <c r="C164" s="6" t="s">
        <v>536</v>
      </c>
      <c r="D164" s="197" t="s">
        <v>13</v>
      </c>
      <c r="E164" s="76"/>
      <c r="F164" s="76"/>
      <c r="G164" s="76"/>
      <c r="H164" s="78">
        <f t="shared" si="6"/>
        <v>0</v>
      </c>
      <c r="I164" s="31" t="str">
        <f t="shared" si="7"/>
        <v/>
      </c>
      <c r="J164" s="76"/>
      <c r="K164" s="199" t="s">
        <v>143</v>
      </c>
      <c r="L164" s="185" t="s">
        <v>190</v>
      </c>
      <c r="M164" s="164" t="s">
        <v>143</v>
      </c>
      <c r="N164" s="165" t="s">
        <v>143</v>
      </c>
      <c r="O164" s="191" t="s">
        <v>143</v>
      </c>
      <c r="P164" s="167" t="s">
        <v>143</v>
      </c>
      <c r="Q164" s="160" t="s">
        <v>143</v>
      </c>
      <c r="V164" s="5"/>
      <c r="W164" s="5"/>
      <c r="Y164" s="5"/>
      <c r="AH164" s="5"/>
    </row>
    <row r="165" spans="1:34" ht="12.95" customHeight="1">
      <c r="A165" s="30">
        <v>73500</v>
      </c>
      <c r="B165" s="30">
        <v>735</v>
      </c>
      <c r="C165" s="6" t="s">
        <v>537</v>
      </c>
      <c r="D165" s="197" t="s">
        <v>13</v>
      </c>
      <c r="E165" s="76"/>
      <c r="F165" s="76"/>
      <c r="G165" s="76"/>
      <c r="H165" s="78">
        <f t="shared" si="6"/>
        <v>0</v>
      </c>
      <c r="I165" s="31" t="str">
        <f t="shared" si="7"/>
        <v/>
      </c>
      <c r="J165" s="76"/>
      <c r="K165" s="199" t="s">
        <v>143</v>
      </c>
      <c r="L165" s="163" t="s">
        <v>143</v>
      </c>
      <c r="M165" s="164" t="s">
        <v>143</v>
      </c>
      <c r="N165" s="165" t="s">
        <v>143</v>
      </c>
      <c r="O165" s="191" t="s">
        <v>143</v>
      </c>
      <c r="P165" s="167" t="s">
        <v>143</v>
      </c>
      <c r="Q165" s="160" t="s">
        <v>143</v>
      </c>
      <c r="V165" s="5"/>
      <c r="W165" s="5"/>
      <c r="Y165" s="5"/>
      <c r="AH165" s="5"/>
    </row>
    <row r="166" spans="1:34" ht="12.95" customHeight="1">
      <c r="A166" s="30">
        <v>73700</v>
      </c>
      <c r="B166" s="30">
        <v>737</v>
      </c>
      <c r="C166" s="6" t="s">
        <v>538</v>
      </c>
      <c r="D166" s="197" t="s">
        <v>13</v>
      </c>
      <c r="E166" s="76"/>
      <c r="F166" s="76"/>
      <c r="G166" s="76"/>
      <c r="H166" s="78">
        <f t="shared" si="6"/>
        <v>0</v>
      </c>
      <c r="I166" s="31" t="str">
        <f t="shared" si="7"/>
        <v/>
      </c>
      <c r="J166" s="76"/>
      <c r="K166" s="199" t="s">
        <v>143</v>
      </c>
      <c r="L166" s="163" t="s">
        <v>143</v>
      </c>
      <c r="M166" s="164" t="s">
        <v>143</v>
      </c>
      <c r="N166" s="165" t="s">
        <v>143</v>
      </c>
      <c r="O166" s="191" t="s">
        <v>143</v>
      </c>
      <c r="P166" s="167" t="s">
        <v>143</v>
      </c>
      <c r="Q166" s="160" t="s">
        <v>143</v>
      </c>
      <c r="V166" s="5"/>
      <c r="W166" s="5"/>
      <c r="Y166" s="5"/>
      <c r="AH166" s="5"/>
    </row>
    <row r="167" spans="1:34" ht="12.95" customHeight="1">
      <c r="A167" s="30">
        <v>73900</v>
      </c>
      <c r="B167" s="30">
        <v>739</v>
      </c>
      <c r="C167" s="6" t="s">
        <v>539</v>
      </c>
      <c r="D167" s="197" t="s">
        <v>12</v>
      </c>
      <c r="E167" s="76"/>
      <c r="F167" s="76"/>
      <c r="G167" s="76"/>
      <c r="H167" s="78">
        <f t="shared" si="6"/>
        <v>0</v>
      </c>
      <c r="I167" s="31" t="str">
        <f t="shared" si="7"/>
        <v/>
      </c>
      <c r="J167" s="76"/>
      <c r="K167" s="199" t="s">
        <v>143</v>
      </c>
      <c r="L167" s="163" t="s">
        <v>143</v>
      </c>
      <c r="M167" s="164" t="s">
        <v>143</v>
      </c>
      <c r="N167" s="165" t="s">
        <v>143</v>
      </c>
      <c r="O167" s="191" t="s">
        <v>143</v>
      </c>
      <c r="P167" s="167" t="s">
        <v>143</v>
      </c>
      <c r="Q167" s="160" t="s">
        <v>143</v>
      </c>
      <c r="V167" s="5"/>
      <c r="W167" s="5"/>
      <c r="Y167" s="5"/>
      <c r="AH167" s="5"/>
    </row>
    <row r="168" spans="1:34" ht="12.95" customHeight="1">
      <c r="A168" s="30">
        <v>74100</v>
      </c>
      <c r="B168" s="30">
        <v>741</v>
      </c>
      <c r="C168" s="6" t="s">
        <v>540</v>
      </c>
      <c r="D168" s="197" t="s">
        <v>13</v>
      </c>
      <c r="E168" s="76"/>
      <c r="F168" s="76"/>
      <c r="G168" s="76"/>
      <c r="H168" s="78">
        <f t="shared" si="6"/>
        <v>0</v>
      </c>
      <c r="I168" s="31" t="str">
        <f t="shared" si="7"/>
        <v/>
      </c>
      <c r="J168" s="76"/>
      <c r="K168" s="199" t="s">
        <v>143</v>
      </c>
      <c r="L168" s="163" t="s">
        <v>143</v>
      </c>
      <c r="M168" s="164" t="s">
        <v>143</v>
      </c>
      <c r="N168" s="165" t="s">
        <v>143</v>
      </c>
      <c r="O168" s="191" t="s">
        <v>143</v>
      </c>
      <c r="P168" s="167" t="s">
        <v>143</v>
      </c>
      <c r="Q168" s="160" t="s">
        <v>143</v>
      </c>
      <c r="V168" s="5"/>
      <c r="W168" s="5"/>
      <c r="Y168" s="5"/>
      <c r="AH168" s="5"/>
    </row>
    <row r="169" spans="1:34" ht="12.95" customHeight="1">
      <c r="A169" s="30">
        <v>74200</v>
      </c>
      <c r="B169" s="30">
        <v>742</v>
      </c>
      <c r="C169" s="6" t="s">
        <v>541</v>
      </c>
      <c r="D169" s="197" t="s">
        <v>13</v>
      </c>
      <c r="E169" s="76"/>
      <c r="F169" s="76"/>
      <c r="G169" s="76"/>
      <c r="H169" s="78">
        <f t="shared" si="6"/>
        <v>0</v>
      </c>
      <c r="I169" s="31" t="str">
        <f t="shared" si="7"/>
        <v/>
      </c>
      <c r="J169" s="76"/>
      <c r="K169" s="199" t="s">
        <v>143</v>
      </c>
      <c r="L169" s="163" t="s">
        <v>143</v>
      </c>
      <c r="M169" s="164" t="s">
        <v>143</v>
      </c>
      <c r="N169" s="165" t="s">
        <v>143</v>
      </c>
      <c r="O169" s="191" t="s">
        <v>143</v>
      </c>
      <c r="P169" s="167" t="s">
        <v>143</v>
      </c>
      <c r="Q169" s="160" t="s">
        <v>143</v>
      </c>
      <c r="V169" s="5"/>
      <c r="W169" s="5"/>
      <c r="Y169" s="5"/>
      <c r="AH169" s="5"/>
    </row>
    <row r="170" spans="1:34" ht="12.95" customHeight="1">
      <c r="A170" s="30">
        <v>74300</v>
      </c>
      <c r="B170" s="30">
        <v>743</v>
      </c>
      <c r="C170" s="6" t="s">
        <v>542</v>
      </c>
      <c r="D170" s="197" t="s">
        <v>13</v>
      </c>
      <c r="E170" s="76"/>
      <c r="F170" s="76"/>
      <c r="G170" s="76"/>
      <c r="H170" s="78">
        <f t="shared" si="6"/>
        <v>0</v>
      </c>
      <c r="I170" s="31" t="str">
        <f t="shared" si="7"/>
        <v/>
      </c>
      <c r="J170" s="76"/>
      <c r="K170" s="199" t="s">
        <v>143</v>
      </c>
      <c r="L170" s="163" t="s">
        <v>143</v>
      </c>
      <c r="M170" s="164" t="s">
        <v>143</v>
      </c>
      <c r="N170" s="165" t="s">
        <v>143</v>
      </c>
      <c r="O170" s="191" t="s">
        <v>143</v>
      </c>
      <c r="P170" s="167" t="s">
        <v>143</v>
      </c>
      <c r="Q170" s="160" t="s">
        <v>143</v>
      </c>
      <c r="V170" s="5"/>
      <c r="W170" s="5"/>
      <c r="Y170" s="5"/>
      <c r="AH170" s="5"/>
    </row>
    <row r="171" spans="1:34" ht="12.95" customHeight="1">
      <c r="A171" s="30">
        <v>74500</v>
      </c>
      <c r="B171" s="30">
        <v>745</v>
      </c>
      <c r="C171" s="6" t="s">
        <v>543</v>
      </c>
      <c r="D171" s="197" t="s">
        <v>13</v>
      </c>
      <c r="E171" s="76"/>
      <c r="F171" s="76"/>
      <c r="G171" s="76"/>
      <c r="H171" s="78">
        <f t="shared" si="6"/>
        <v>0</v>
      </c>
      <c r="I171" s="31" t="str">
        <f t="shared" si="7"/>
        <v/>
      </c>
      <c r="J171" s="76"/>
      <c r="K171" s="199" t="s">
        <v>143</v>
      </c>
      <c r="L171" s="163" t="s">
        <v>143</v>
      </c>
      <c r="M171" s="164" t="s">
        <v>143</v>
      </c>
      <c r="N171" s="165" t="s">
        <v>143</v>
      </c>
      <c r="O171" s="191" t="s">
        <v>143</v>
      </c>
      <c r="P171" s="167" t="s">
        <v>143</v>
      </c>
      <c r="Q171" s="160" t="s">
        <v>143</v>
      </c>
      <c r="V171" s="5"/>
      <c r="W171" s="5"/>
      <c r="Y171" s="5"/>
      <c r="AH171" s="5"/>
    </row>
    <row r="172" spans="1:34" ht="12.95" customHeight="1">
      <c r="A172" s="30">
        <v>74700</v>
      </c>
      <c r="B172" s="30">
        <v>747</v>
      </c>
      <c r="C172" s="6" t="s">
        <v>544</v>
      </c>
      <c r="D172" s="197" t="s">
        <v>13</v>
      </c>
      <c r="E172" s="76"/>
      <c r="F172" s="76"/>
      <c r="G172" s="76"/>
      <c r="H172" s="78">
        <f t="shared" si="6"/>
        <v>0</v>
      </c>
      <c r="I172" s="31" t="str">
        <f t="shared" si="7"/>
        <v/>
      </c>
      <c r="J172" s="76"/>
      <c r="K172" s="199" t="s">
        <v>143</v>
      </c>
      <c r="L172" s="163" t="s">
        <v>143</v>
      </c>
      <c r="M172" s="164" t="s">
        <v>143</v>
      </c>
      <c r="N172" s="165" t="s">
        <v>143</v>
      </c>
      <c r="O172" s="191" t="s">
        <v>143</v>
      </c>
      <c r="P172" s="171" t="s">
        <v>195</v>
      </c>
      <c r="Q172" s="160" t="s">
        <v>143</v>
      </c>
      <c r="V172" s="5"/>
      <c r="W172" s="5"/>
      <c r="Y172" s="5"/>
      <c r="AH172" s="5"/>
    </row>
    <row r="173" spans="1:34" ht="12.95" customHeight="1">
      <c r="A173" s="30">
        <v>74800</v>
      </c>
      <c r="B173" s="30">
        <v>748</v>
      </c>
      <c r="C173" s="6" t="s">
        <v>545</v>
      </c>
      <c r="D173" s="197" t="s">
        <v>12</v>
      </c>
      <c r="E173" s="76"/>
      <c r="F173" s="76"/>
      <c r="G173" s="76"/>
      <c r="H173" s="78">
        <f t="shared" si="6"/>
        <v>0</v>
      </c>
      <c r="I173" s="31" t="str">
        <f t="shared" si="7"/>
        <v/>
      </c>
      <c r="J173" s="76"/>
      <c r="K173" s="199" t="s">
        <v>143</v>
      </c>
      <c r="L173" s="163" t="s">
        <v>143</v>
      </c>
      <c r="M173" s="164" t="s">
        <v>143</v>
      </c>
      <c r="N173" s="165" t="s">
        <v>143</v>
      </c>
      <c r="O173" s="191" t="s">
        <v>143</v>
      </c>
      <c r="P173" s="167" t="s">
        <v>143</v>
      </c>
      <c r="Q173" s="160" t="s">
        <v>143</v>
      </c>
      <c r="V173" s="5"/>
      <c r="W173" s="5"/>
      <c r="Y173" s="5"/>
      <c r="AH173" s="5"/>
    </row>
    <row r="174" spans="1:34" ht="12.95" customHeight="1">
      <c r="A174" s="30">
        <v>74900</v>
      </c>
      <c r="B174" s="30">
        <v>749</v>
      </c>
      <c r="C174" s="6" t="s">
        <v>546</v>
      </c>
      <c r="D174" s="197" t="s">
        <v>13</v>
      </c>
      <c r="E174" s="76"/>
      <c r="F174" s="76"/>
      <c r="G174" s="76"/>
      <c r="H174" s="78">
        <f t="shared" si="6"/>
        <v>0</v>
      </c>
      <c r="I174" s="31" t="str">
        <f t="shared" si="7"/>
        <v/>
      </c>
      <c r="J174" s="76"/>
      <c r="K174" s="199" t="s">
        <v>143</v>
      </c>
      <c r="L174" s="163" t="s">
        <v>143</v>
      </c>
      <c r="M174" s="164" t="s">
        <v>143</v>
      </c>
      <c r="N174" s="165" t="s">
        <v>143</v>
      </c>
      <c r="O174" s="191" t="s">
        <v>143</v>
      </c>
      <c r="P174" s="167" t="s">
        <v>143</v>
      </c>
      <c r="Q174" s="160" t="s">
        <v>143</v>
      </c>
      <c r="V174" s="5"/>
      <c r="W174" s="5"/>
      <c r="Y174" s="5"/>
      <c r="AH174" s="5"/>
    </row>
    <row r="175" spans="1:34" ht="12.95" customHeight="1">
      <c r="A175" s="30">
        <v>75100</v>
      </c>
      <c r="B175" s="30">
        <v>751</v>
      </c>
      <c r="C175" s="6" t="s">
        <v>358</v>
      </c>
      <c r="D175" s="197" t="s">
        <v>12</v>
      </c>
      <c r="E175" s="76"/>
      <c r="F175" s="76"/>
      <c r="G175" s="76"/>
      <c r="H175" s="78">
        <f t="shared" si="6"/>
        <v>0</v>
      </c>
      <c r="I175" s="31" t="str">
        <f t="shared" si="7"/>
        <v/>
      </c>
      <c r="J175" s="76"/>
      <c r="K175" s="199" t="s">
        <v>143</v>
      </c>
      <c r="L175" s="163" t="s">
        <v>143</v>
      </c>
      <c r="M175" s="164" t="s">
        <v>143</v>
      </c>
      <c r="N175" s="165" t="s">
        <v>143</v>
      </c>
      <c r="O175" s="191" t="s">
        <v>143</v>
      </c>
      <c r="P175" s="167" t="s">
        <v>143</v>
      </c>
      <c r="Q175" s="160" t="s">
        <v>143</v>
      </c>
      <c r="V175" s="5"/>
      <c r="W175" s="5"/>
      <c r="Y175" s="5"/>
      <c r="AH175" s="5"/>
    </row>
    <row r="176" spans="1:34" ht="12.95" customHeight="1">
      <c r="A176" s="30">
        <v>75200</v>
      </c>
      <c r="B176" s="30">
        <v>752</v>
      </c>
      <c r="C176" s="6" t="s">
        <v>547</v>
      </c>
      <c r="D176" s="197" t="s">
        <v>13</v>
      </c>
      <c r="E176" s="76"/>
      <c r="F176" s="76"/>
      <c r="G176" s="76"/>
      <c r="H176" s="78">
        <f t="shared" si="6"/>
        <v>0</v>
      </c>
      <c r="I176" s="31" t="str">
        <f t="shared" si="7"/>
        <v/>
      </c>
      <c r="J176" s="76"/>
      <c r="K176" s="199" t="s">
        <v>143</v>
      </c>
      <c r="L176" s="163" t="s">
        <v>143</v>
      </c>
      <c r="M176" s="164" t="s">
        <v>143</v>
      </c>
      <c r="N176" s="165" t="s">
        <v>143</v>
      </c>
      <c r="O176" s="191" t="s">
        <v>143</v>
      </c>
      <c r="P176" s="171" t="s">
        <v>195</v>
      </c>
      <c r="Q176" s="160" t="s">
        <v>143</v>
      </c>
      <c r="V176" s="5"/>
      <c r="W176" s="5"/>
      <c r="Y176" s="5"/>
      <c r="AH176" s="5"/>
    </row>
    <row r="177" spans="1:34" ht="12.95" customHeight="1">
      <c r="A177" s="30">
        <v>75300</v>
      </c>
      <c r="B177" s="30">
        <v>753</v>
      </c>
      <c r="C177" s="6" t="s">
        <v>548</v>
      </c>
      <c r="D177" s="197" t="s">
        <v>13</v>
      </c>
      <c r="E177" s="76"/>
      <c r="F177" s="76"/>
      <c r="G177" s="76"/>
      <c r="H177" s="78">
        <f t="shared" si="6"/>
        <v>0</v>
      </c>
      <c r="I177" s="31" t="str">
        <f t="shared" si="7"/>
        <v/>
      </c>
      <c r="J177" s="76"/>
      <c r="K177" s="199" t="s">
        <v>143</v>
      </c>
      <c r="L177" s="163" t="s">
        <v>143</v>
      </c>
      <c r="M177" s="164" t="s">
        <v>143</v>
      </c>
      <c r="N177" s="165" t="s">
        <v>143</v>
      </c>
      <c r="O177" s="191" t="s">
        <v>143</v>
      </c>
      <c r="P177" s="167" t="s">
        <v>143</v>
      </c>
      <c r="Q177" s="160" t="s">
        <v>143</v>
      </c>
      <c r="V177" s="5"/>
      <c r="W177" s="5"/>
      <c r="Y177" s="5"/>
      <c r="AH177" s="5"/>
    </row>
    <row r="178" spans="1:34" ht="12.95" customHeight="1">
      <c r="A178" s="30">
        <v>75400</v>
      </c>
      <c r="B178" s="30">
        <v>754</v>
      </c>
      <c r="C178" s="6" t="s">
        <v>549</v>
      </c>
      <c r="D178" s="197" t="s">
        <v>13</v>
      </c>
      <c r="E178" s="76"/>
      <c r="F178" s="76"/>
      <c r="G178" s="76"/>
      <c r="H178" s="78">
        <f t="shared" si="6"/>
        <v>0</v>
      </c>
      <c r="I178" s="31" t="str">
        <f t="shared" si="7"/>
        <v/>
      </c>
      <c r="J178" s="76"/>
      <c r="K178" s="199" t="s">
        <v>143</v>
      </c>
      <c r="L178" s="163" t="s">
        <v>143</v>
      </c>
      <c r="M178" s="164" t="s">
        <v>143</v>
      </c>
      <c r="N178" s="165" t="s">
        <v>143</v>
      </c>
      <c r="O178" s="191" t="s">
        <v>143</v>
      </c>
      <c r="P178" s="167" t="s">
        <v>143</v>
      </c>
      <c r="Q178" s="160" t="s">
        <v>143</v>
      </c>
      <c r="V178" s="5"/>
      <c r="W178" s="5"/>
      <c r="Y178" s="5"/>
      <c r="AH178" s="5"/>
    </row>
    <row r="179" spans="1:34" ht="12.95" customHeight="1">
      <c r="A179" s="30">
        <v>75600</v>
      </c>
      <c r="B179" s="30">
        <v>756</v>
      </c>
      <c r="C179" s="6" t="s">
        <v>550</v>
      </c>
      <c r="D179" s="197" t="s">
        <v>13</v>
      </c>
      <c r="E179" s="76"/>
      <c r="F179" s="76"/>
      <c r="G179" s="76"/>
      <c r="H179" s="78">
        <f t="shared" si="6"/>
        <v>0</v>
      </c>
      <c r="I179" s="31" t="str">
        <f t="shared" si="7"/>
        <v/>
      </c>
      <c r="J179" s="76"/>
      <c r="K179" s="199" t="s">
        <v>143</v>
      </c>
      <c r="L179" s="163" t="s">
        <v>143</v>
      </c>
      <c r="M179" s="164" t="s">
        <v>143</v>
      </c>
      <c r="N179" s="165" t="s">
        <v>143</v>
      </c>
      <c r="O179" s="191" t="s">
        <v>143</v>
      </c>
      <c r="P179" s="167" t="s">
        <v>143</v>
      </c>
      <c r="Q179" s="160" t="s">
        <v>143</v>
      </c>
      <c r="V179" s="5"/>
      <c r="W179" s="5"/>
      <c r="Y179" s="5"/>
      <c r="AH179" s="5"/>
    </row>
    <row r="180" spans="1:34" ht="12.95" customHeight="1">
      <c r="A180" s="30">
        <v>75700</v>
      </c>
      <c r="B180" s="30">
        <v>757</v>
      </c>
      <c r="C180" s="6" t="s">
        <v>551</v>
      </c>
      <c r="D180" s="197" t="s">
        <v>13</v>
      </c>
      <c r="E180" s="76"/>
      <c r="F180" s="76"/>
      <c r="G180" s="76"/>
      <c r="H180" s="78">
        <f t="shared" si="6"/>
        <v>0</v>
      </c>
      <c r="I180" s="31" t="str">
        <f t="shared" si="7"/>
        <v/>
      </c>
      <c r="J180" s="76"/>
      <c r="K180" s="199" t="s">
        <v>143</v>
      </c>
      <c r="L180" s="163" t="s">
        <v>143</v>
      </c>
      <c r="M180" s="164" t="s">
        <v>143</v>
      </c>
      <c r="N180" s="165" t="s">
        <v>143</v>
      </c>
      <c r="O180" s="191" t="s">
        <v>143</v>
      </c>
      <c r="P180" s="167" t="s">
        <v>143</v>
      </c>
      <c r="Q180" s="160" t="s">
        <v>143</v>
      </c>
      <c r="V180" s="5"/>
      <c r="W180" s="5"/>
      <c r="Y180" s="5"/>
      <c r="AH180" s="5"/>
    </row>
    <row r="181" spans="1:34" ht="12.95" customHeight="1">
      <c r="A181" s="30">
        <v>76000</v>
      </c>
      <c r="B181" s="30">
        <v>760</v>
      </c>
      <c r="C181" s="6" t="s">
        <v>552</v>
      </c>
      <c r="D181" s="197" t="s">
        <v>13</v>
      </c>
      <c r="E181" s="76"/>
      <c r="F181" s="76"/>
      <c r="G181" s="76"/>
      <c r="H181" s="78">
        <f t="shared" si="6"/>
        <v>0</v>
      </c>
      <c r="I181" s="31" t="str">
        <f t="shared" si="7"/>
        <v/>
      </c>
      <c r="J181" s="76"/>
      <c r="K181" s="199" t="s">
        <v>143</v>
      </c>
      <c r="L181" s="163" t="s">
        <v>190</v>
      </c>
      <c r="M181" s="168" t="s">
        <v>190</v>
      </c>
      <c r="N181" s="169" t="s">
        <v>156</v>
      </c>
      <c r="O181" s="193" t="s">
        <v>156</v>
      </c>
      <c r="P181" s="171" t="s">
        <v>156</v>
      </c>
      <c r="Q181" s="160" t="s">
        <v>143</v>
      </c>
      <c r="V181" s="5"/>
      <c r="W181" s="5"/>
      <c r="Y181" s="5"/>
      <c r="AH181" s="5"/>
    </row>
    <row r="182" spans="1:34" ht="12.95" customHeight="1">
      <c r="A182" s="30">
        <v>76100</v>
      </c>
      <c r="B182" s="30">
        <v>761</v>
      </c>
      <c r="C182" s="6" t="s">
        <v>553</v>
      </c>
      <c r="D182" s="197" t="s">
        <v>13</v>
      </c>
      <c r="E182" s="76"/>
      <c r="F182" s="76"/>
      <c r="G182" s="76"/>
      <c r="H182" s="78">
        <f t="shared" si="6"/>
        <v>0</v>
      </c>
      <c r="I182" s="31" t="str">
        <f t="shared" si="7"/>
        <v/>
      </c>
      <c r="J182" s="76"/>
      <c r="K182" s="199" t="s">
        <v>143</v>
      </c>
      <c r="L182" s="163" t="s">
        <v>143</v>
      </c>
      <c r="M182" s="164" t="s">
        <v>143</v>
      </c>
      <c r="N182" s="165" t="s">
        <v>143</v>
      </c>
      <c r="O182" s="191" t="s">
        <v>143</v>
      </c>
      <c r="P182" s="167" t="s">
        <v>143</v>
      </c>
      <c r="Q182" s="160" t="s">
        <v>143</v>
      </c>
      <c r="V182" s="5"/>
      <c r="W182" s="5"/>
      <c r="Y182" s="5"/>
      <c r="AH182" s="5"/>
    </row>
    <row r="183" spans="1:34" ht="12.95" customHeight="1">
      <c r="A183" s="30">
        <v>76500</v>
      </c>
      <c r="B183" s="30">
        <v>765</v>
      </c>
      <c r="C183" s="6" t="s">
        <v>554</v>
      </c>
      <c r="D183" s="197" t="s">
        <v>12</v>
      </c>
      <c r="E183" s="76"/>
      <c r="F183" s="76"/>
      <c r="G183" s="76"/>
      <c r="H183" s="78">
        <f t="shared" si="6"/>
        <v>0</v>
      </c>
      <c r="I183" s="31" t="str">
        <f t="shared" si="7"/>
        <v/>
      </c>
      <c r="J183" s="76"/>
      <c r="K183" s="199" t="s">
        <v>143</v>
      </c>
      <c r="L183" s="163" t="s">
        <v>143</v>
      </c>
      <c r="M183" s="164" t="s">
        <v>143</v>
      </c>
      <c r="N183" s="165" t="s">
        <v>143</v>
      </c>
      <c r="O183" s="191" t="s">
        <v>143</v>
      </c>
      <c r="P183" s="167" t="s">
        <v>143</v>
      </c>
      <c r="Q183" s="160" t="s">
        <v>143</v>
      </c>
      <c r="U183" s="5"/>
      <c r="V183" s="5"/>
      <c r="W183" s="5"/>
      <c r="Y183" s="5"/>
      <c r="AH183" s="5"/>
    </row>
    <row r="184" spans="1:34" ht="12.95" customHeight="1">
      <c r="A184" s="30">
        <v>76600</v>
      </c>
      <c r="B184" s="30">
        <v>766</v>
      </c>
      <c r="C184" s="6" t="s">
        <v>556</v>
      </c>
      <c r="D184" s="197" t="s">
        <v>13</v>
      </c>
      <c r="E184" s="76"/>
      <c r="F184" s="76"/>
      <c r="G184" s="76"/>
      <c r="H184" s="78">
        <f t="shared" si="6"/>
        <v>0</v>
      </c>
      <c r="I184" s="31" t="str">
        <f t="shared" si="7"/>
        <v/>
      </c>
      <c r="J184" s="76"/>
      <c r="K184" s="199" t="s">
        <v>143</v>
      </c>
      <c r="L184" s="163" t="s">
        <v>143</v>
      </c>
      <c r="M184" s="164" t="s">
        <v>143</v>
      </c>
      <c r="N184" s="165" t="s">
        <v>143</v>
      </c>
      <c r="O184" s="191" t="s">
        <v>143</v>
      </c>
      <c r="P184" s="167" t="s">
        <v>143</v>
      </c>
      <c r="Q184" s="160" t="s">
        <v>143</v>
      </c>
      <c r="V184" s="5"/>
      <c r="W184" s="5"/>
      <c r="Y184" s="5"/>
      <c r="AH184" s="5"/>
    </row>
    <row r="185" spans="1:34" ht="12.95" customHeight="1">
      <c r="A185" s="30">
        <v>76700</v>
      </c>
      <c r="B185" s="30">
        <v>767</v>
      </c>
      <c r="C185" s="6" t="s">
        <v>557</v>
      </c>
      <c r="D185" s="197" t="s">
        <v>13</v>
      </c>
      <c r="E185" s="76"/>
      <c r="F185" s="76"/>
      <c r="G185" s="76"/>
      <c r="H185" s="78">
        <f t="shared" si="6"/>
        <v>0</v>
      </c>
      <c r="I185" s="31" t="str">
        <f t="shared" si="7"/>
        <v/>
      </c>
      <c r="J185" s="76"/>
      <c r="K185" s="199" t="s">
        <v>143</v>
      </c>
      <c r="L185" s="163" t="s">
        <v>143</v>
      </c>
      <c r="M185" s="164" t="s">
        <v>143</v>
      </c>
      <c r="N185" s="165" t="s">
        <v>143</v>
      </c>
      <c r="O185" s="191" t="s">
        <v>143</v>
      </c>
      <c r="P185" s="167" t="s">
        <v>143</v>
      </c>
      <c r="Q185" s="160" t="s">
        <v>143</v>
      </c>
      <c r="V185" s="5"/>
      <c r="W185" s="5"/>
      <c r="Y185" s="5"/>
      <c r="AH185" s="5"/>
    </row>
    <row r="186" spans="1:34" ht="12.95" customHeight="1">
      <c r="A186" s="30">
        <v>76800</v>
      </c>
      <c r="B186" s="30">
        <v>768</v>
      </c>
      <c r="C186" s="6" t="s">
        <v>558</v>
      </c>
      <c r="D186" s="197" t="s">
        <v>13</v>
      </c>
      <c r="E186" s="76"/>
      <c r="F186" s="76"/>
      <c r="G186" s="76"/>
      <c r="H186" s="78">
        <f t="shared" si="6"/>
        <v>0</v>
      </c>
      <c r="I186" s="31" t="str">
        <f t="shared" si="7"/>
        <v/>
      </c>
      <c r="J186" s="76"/>
      <c r="K186" s="199" t="s">
        <v>143</v>
      </c>
      <c r="L186" s="163" t="s">
        <v>143</v>
      </c>
      <c r="M186" s="164" t="s">
        <v>143</v>
      </c>
      <c r="N186" s="165" t="s">
        <v>143</v>
      </c>
      <c r="O186" s="191" t="s">
        <v>143</v>
      </c>
      <c r="P186" s="167" t="s">
        <v>143</v>
      </c>
      <c r="Q186" s="160" t="s">
        <v>143</v>
      </c>
      <c r="V186" s="5"/>
      <c r="W186" s="5"/>
      <c r="Y186" s="5"/>
      <c r="AH186" s="5"/>
    </row>
    <row r="187" spans="1:34" ht="12.95" customHeight="1">
      <c r="A187" s="30">
        <v>76900</v>
      </c>
      <c r="B187" s="30">
        <v>769</v>
      </c>
      <c r="C187" s="6" t="s">
        <v>559</v>
      </c>
      <c r="D187" s="197" t="s">
        <v>13</v>
      </c>
      <c r="E187" s="76"/>
      <c r="F187" s="76"/>
      <c r="G187" s="76"/>
      <c r="H187" s="78">
        <f t="shared" si="6"/>
        <v>0</v>
      </c>
      <c r="I187" s="31" t="str">
        <f t="shared" si="7"/>
        <v/>
      </c>
      <c r="J187" s="76"/>
      <c r="K187" s="199" t="s">
        <v>143</v>
      </c>
      <c r="L187" s="163" t="s">
        <v>143</v>
      </c>
      <c r="M187" s="164" t="s">
        <v>143</v>
      </c>
      <c r="N187" s="165" t="s">
        <v>143</v>
      </c>
      <c r="O187" s="191" t="s">
        <v>143</v>
      </c>
      <c r="P187" s="167" t="s">
        <v>143</v>
      </c>
      <c r="Q187" s="160" t="s">
        <v>143</v>
      </c>
      <c r="V187" s="5"/>
      <c r="W187" s="5"/>
      <c r="Y187" s="5"/>
      <c r="AH187" s="5"/>
    </row>
    <row r="188" spans="1:34" ht="12.95" customHeight="1">
      <c r="A188" s="30">
        <v>77000</v>
      </c>
      <c r="B188" s="30">
        <v>770</v>
      </c>
      <c r="C188" s="6" t="s">
        <v>560</v>
      </c>
      <c r="D188" s="197" t="s">
        <v>13</v>
      </c>
      <c r="E188" s="76"/>
      <c r="F188" s="76"/>
      <c r="G188" s="76"/>
      <c r="H188" s="78">
        <f t="shared" si="6"/>
        <v>0</v>
      </c>
      <c r="I188" s="31" t="str">
        <f t="shared" si="7"/>
        <v/>
      </c>
      <c r="J188" s="76"/>
      <c r="K188" s="199" t="s">
        <v>143</v>
      </c>
      <c r="L188" s="163" t="s">
        <v>143</v>
      </c>
      <c r="M188" s="164" t="s">
        <v>143</v>
      </c>
      <c r="N188" s="165" t="s">
        <v>143</v>
      </c>
      <c r="O188" s="191" t="s">
        <v>143</v>
      </c>
      <c r="P188" s="167" t="s">
        <v>143</v>
      </c>
      <c r="Q188" s="160" t="s">
        <v>143</v>
      </c>
      <c r="V188" s="5"/>
      <c r="W188" s="5"/>
      <c r="Y188" s="5"/>
      <c r="AH188" s="5"/>
    </row>
    <row r="189" spans="1:34" ht="12.95" customHeight="1">
      <c r="A189" s="30">
        <v>77100</v>
      </c>
      <c r="B189" s="30">
        <v>771</v>
      </c>
      <c r="C189" s="6" t="s">
        <v>561</v>
      </c>
      <c r="D189" s="197" t="s">
        <v>13</v>
      </c>
      <c r="E189" s="76"/>
      <c r="F189" s="76"/>
      <c r="G189" s="76"/>
      <c r="H189" s="78">
        <f t="shared" si="6"/>
        <v>0</v>
      </c>
      <c r="I189" s="31" t="str">
        <f t="shared" si="7"/>
        <v/>
      </c>
      <c r="J189" s="76"/>
      <c r="K189" s="199" t="s">
        <v>143</v>
      </c>
      <c r="L189" s="163" t="s">
        <v>143</v>
      </c>
      <c r="M189" s="164" t="s">
        <v>143</v>
      </c>
      <c r="N189" s="165" t="s">
        <v>143</v>
      </c>
      <c r="O189" s="191" t="s">
        <v>143</v>
      </c>
      <c r="P189" s="167" t="s">
        <v>143</v>
      </c>
      <c r="Q189" s="160" t="s">
        <v>143</v>
      </c>
      <c r="V189" s="5"/>
      <c r="W189" s="5"/>
      <c r="Y189" s="5"/>
      <c r="AH189" s="5"/>
    </row>
    <row r="190" spans="1:34" ht="12.95" customHeight="1">
      <c r="A190" s="30">
        <v>77200</v>
      </c>
      <c r="B190" s="30">
        <v>772</v>
      </c>
      <c r="C190" s="6" t="s">
        <v>562</v>
      </c>
      <c r="D190" s="197" t="s">
        <v>13</v>
      </c>
      <c r="E190" s="76"/>
      <c r="F190" s="76"/>
      <c r="G190" s="76"/>
      <c r="H190" s="78">
        <f t="shared" si="6"/>
        <v>0</v>
      </c>
      <c r="I190" s="31" t="str">
        <f t="shared" si="7"/>
        <v/>
      </c>
      <c r="J190" s="76"/>
      <c r="K190" s="199" t="s">
        <v>143</v>
      </c>
      <c r="L190" s="163" t="s">
        <v>143</v>
      </c>
      <c r="M190" s="164" t="s">
        <v>143</v>
      </c>
      <c r="N190" s="165" t="s">
        <v>143</v>
      </c>
      <c r="O190" s="191" t="s">
        <v>143</v>
      </c>
      <c r="P190" s="167" t="s">
        <v>143</v>
      </c>
      <c r="Q190" s="160" t="s">
        <v>143</v>
      </c>
      <c r="V190" s="5"/>
      <c r="W190" s="5"/>
      <c r="Y190" s="5"/>
      <c r="AH190" s="5"/>
    </row>
    <row r="191" spans="1:34" ht="12.95" customHeight="1">
      <c r="A191" s="30">
        <v>77300</v>
      </c>
      <c r="B191" s="30">
        <v>773</v>
      </c>
      <c r="C191" s="6" t="s">
        <v>563</v>
      </c>
      <c r="D191" s="197" t="s">
        <v>13</v>
      </c>
      <c r="E191" s="76"/>
      <c r="F191" s="76"/>
      <c r="G191" s="76"/>
      <c r="H191" s="78">
        <f t="shared" si="6"/>
        <v>0</v>
      </c>
      <c r="I191" s="31" t="str">
        <f t="shared" si="7"/>
        <v/>
      </c>
      <c r="J191" s="76"/>
      <c r="K191" s="199" t="s">
        <v>143</v>
      </c>
      <c r="L191" s="163" t="s">
        <v>143</v>
      </c>
      <c r="M191" s="164" t="s">
        <v>143</v>
      </c>
      <c r="N191" s="165" t="s">
        <v>143</v>
      </c>
      <c r="O191" s="191" t="s">
        <v>143</v>
      </c>
      <c r="P191" s="167" t="s">
        <v>143</v>
      </c>
      <c r="Q191" s="160" t="s">
        <v>143</v>
      </c>
      <c r="V191" s="5"/>
      <c r="W191" s="5"/>
      <c r="Y191" s="5"/>
      <c r="AH191" s="5"/>
    </row>
    <row r="192" spans="1:34" ht="12.95" customHeight="1">
      <c r="A192" s="30">
        <v>77400</v>
      </c>
      <c r="B192" s="30">
        <v>774</v>
      </c>
      <c r="C192" s="6" t="s">
        <v>564</v>
      </c>
      <c r="D192" s="197" t="s">
        <v>13</v>
      </c>
      <c r="E192" s="76"/>
      <c r="F192" s="76"/>
      <c r="G192" s="76"/>
      <c r="H192" s="78">
        <f t="shared" si="6"/>
        <v>0</v>
      </c>
      <c r="I192" s="31" t="str">
        <f t="shared" si="7"/>
        <v/>
      </c>
      <c r="J192" s="76"/>
      <c r="K192" s="199" t="s">
        <v>143</v>
      </c>
      <c r="L192" s="163" t="s">
        <v>143</v>
      </c>
      <c r="M192" s="164" t="s">
        <v>143</v>
      </c>
      <c r="N192" s="165" t="s">
        <v>143</v>
      </c>
      <c r="O192" s="191" t="s">
        <v>143</v>
      </c>
      <c r="P192" s="167" t="s">
        <v>143</v>
      </c>
      <c r="Q192" s="160" t="s">
        <v>143</v>
      </c>
      <c r="V192" s="5"/>
      <c r="W192" s="5"/>
      <c r="Y192" s="5"/>
      <c r="AH192" s="5"/>
    </row>
    <row r="193" spans="1:34" ht="12.95" customHeight="1">
      <c r="A193" s="30">
        <v>77500</v>
      </c>
      <c r="B193" s="30">
        <v>775</v>
      </c>
      <c r="C193" s="6" t="s">
        <v>565</v>
      </c>
      <c r="D193" s="197" t="s">
        <v>13</v>
      </c>
      <c r="E193" s="76"/>
      <c r="F193" s="76"/>
      <c r="G193" s="76"/>
      <c r="H193" s="78">
        <f t="shared" si="6"/>
        <v>0</v>
      </c>
      <c r="I193" s="31" t="str">
        <f t="shared" si="7"/>
        <v/>
      </c>
      <c r="J193" s="76"/>
      <c r="K193" s="199" t="s">
        <v>143</v>
      </c>
      <c r="L193" s="163" t="s">
        <v>143</v>
      </c>
      <c r="M193" s="164" t="s">
        <v>143</v>
      </c>
      <c r="N193" s="165" t="s">
        <v>143</v>
      </c>
      <c r="O193" s="191" t="s">
        <v>143</v>
      </c>
      <c r="P193" s="167" t="s">
        <v>143</v>
      </c>
      <c r="Q193" s="160" t="s">
        <v>143</v>
      </c>
      <c r="V193" s="5"/>
      <c r="W193" s="5"/>
      <c r="Y193" s="5"/>
      <c r="AH193" s="5"/>
    </row>
    <row r="194" spans="1:34" ht="12.95" customHeight="1">
      <c r="A194" s="30">
        <v>77600</v>
      </c>
      <c r="B194" s="30">
        <v>776</v>
      </c>
      <c r="C194" s="6" t="s">
        <v>566</v>
      </c>
      <c r="D194" s="197" t="s">
        <v>13</v>
      </c>
      <c r="E194" s="76"/>
      <c r="F194" s="76"/>
      <c r="G194" s="76"/>
      <c r="H194" s="78">
        <f t="shared" si="6"/>
        <v>0</v>
      </c>
      <c r="I194" s="31" t="str">
        <f t="shared" si="7"/>
        <v/>
      </c>
      <c r="J194" s="76"/>
      <c r="K194" s="199" t="s">
        <v>143</v>
      </c>
      <c r="L194" s="163" t="s">
        <v>143</v>
      </c>
      <c r="M194" s="164" t="s">
        <v>143</v>
      </c>
      <c r="N194" s="165" t="s">
        <v>143</v>
      </c>
      <c r="O194" s="191" t="s">
        <v>143</v>
      </c>
      <c r="P194" s="167" t="s">
        <v>143</v>
      </c>
      <c r="Q194" s="160" t="s">
        <v>143</v>
      </c>
      <c r="V194" s="5"/>
      <c r="W194" s="5"/>
      <c r="Y194" s="5"/>
      <c r="AH194" s="5"/>
    </row>
    <row r="195" spans="1:34" ht="12.95" customHeight="1">
      <c r="A195" s="30">
        <v>77700</v>
      </c>
      <c r="B195" s="30">
        <v>777</v>
      </c>
      <c r="C195" s="6" t="s">
        <v>567</v>
      </c>
      <c r="D195" s="197" t="s">
        <v>13</v>
      </c>
      <c r="E195" s="76"/>
      <c r="F195" s="76"/>
      <c r="G195" s="76"/>
      <c r="H195" s="78">
        <f t="shared" si="6"/>
        <v>0</v>
      </c>
      <c r="I195" s="31" t="str">
        <f t="shared" si="7"/>
        <v/>
      </c>
      <c r="J195" s="76"/>
      <c r="K195" s="199" t="s">
        <v>143</v>
      </c>
      <c r="L195" s="163" t="s">
        <v>143</v>
      </c>
      <c r="M195" s="164" t="s">
        <v>143</v>
      </c>
      <c r="N195" s="165" t="s">
        <v>143</v>
      </c>
      <c r="O195" s="191" t="s">
        <v>143</v>
      </c>
      <c r="P195" s="167" t="s">
        <v>143</v>
      </c>
      <c r="Q195" s="160" t="s">
        <v>143</v>
      </c>
      <c r="V195" s="5"/>
      <c r="W195" s="5"/>
      <c r="Y195" s="5"/>
      <c r="AH195" s="5"/>
    </row>
    <row r="196" spans="1:34" ht="12.95" customHeight="1">
      <c r="A196" s="30">
        <v>77800</v>
      </c>
      <c r="B196" s="30">
        <v>778</v>
      </c>
      <c r="C196" s="6" t="s">
        <v>361</v>
      </c>
      <c r="D196" s="197" t="s">
        <v>13</v>
      </c>
      <c r="E196" s="76"/>
      <c r="F196" s="76"/>
      <c r="G196" s="76"/>
      <c r="H196" s="78">
        <f t="shared" si="6"/>
        <v>0</v>
      </c>
      <c r="I196" s="31" t="str">
        <f t="shared" si="7"/>
        <v/>
      </c>
      <c r="J196" s="76"/>
      <c r="K196" s="199" t="s">
        <v>143</v>
      </c>
      <c r="L196" s="163" t="s">
        <v>143</v>
      </c>
      <c r="M196" s="164" t="s">
        <v>143</v>
      </c>
      <c r="N196" s="165" t="s">
        <v>143</v>
      </c>
      <c r="O196" s="191" t="s">
        <v>143</v>
      </c>
      <c r="P196" s="167" t="s">
        <v>143</v>
      </c>
      <c r="Q196" s="160" t="s">
        <v>143</v>
      </c>
      <c r="V196" s="5"/>
      <c r="W196" s="5"/>
      <c r="Y196" s="5"/>
      <c r="AH196" s="5"/>
    </row>
    <row r="197" spans="1:34" ht="12.95" customHeight="1">
      <c r="A197" s="30">
        <v>77900</v>
      </c>
      <c r="B197" s="30">
        <v>779</v>
      </c>
      <c r="C197" s="6" t="s">
        <v>570</v>
      </c>
      <c r="D197" s="197" t="s">
        <v>13</v>
      </c>
      <c r="E197" s="76"/>
      <c r="F197" s="76"/>
      <c r="G197" s="76"/>
      <c r="H197" s="78">
        <f t="shared" si="6"/>
        <v>0</v>
      </c>
      <c r="I197" s="31" t="str">
        <f t="shared" si="7"/>
        <v/>
      </c>
      <c r="J197" s="76"/>
      <c r="K197" s="199" t="s">
        <v>143</v>
      </c>
      <c r="L197" s="163" t="s">
        <v>143</v>
      </c>
      <c r="M197" s="164"/>
      <c r="N197" s="165"/>
      <c r="O197" s="191"/>
      <c r="P197" s="167"/>
      <c r="Q197" s="160"/>
      <c r="V197" s="5"/>
      <c r="W197" s="5"/>
      <c r="Y197" s="5"/>
      <c r="AH197" s="5"/>
    </row>
    <row r="198" spans="1:34" ht="12.95" customHeight="1">
      <c r="A198" s="30">
        <v>78400</v>
      </c>
      <c r="B198" s="30">
        <v>784</v>
      </c>
      <c r="C198" s="149" t="s">
        <v>641</v>
      </c>
      <c r="D198" s="197" t="s">
        <v>13</v>
      </c>
      <c r="E198" s="76"/>
      <c r="F198" s="76"/>
      <c r="G198" s="76"/>
      <c r="H198" s="78">
        <f t="shared" si="6"/>
        <v>0</v>
      </c>
      <c r="I198" s="31" t="str">
        <f t="shared" si="7"/>
        <v/>
      </c>
      <c r="J198" s="76"/>
      <c r="K198" s="199"/>
      <c r="L198" s="163"/>
      <c r="M198" s="164"/>
      <c r="N198" s="165"/>
      <c r="O198" s="191"/>
      <c r="P198" s="167"/>
      <c r="Q198" s="160"/>
      <c r="V198" s="5"/>
      <c r="W198" s="5"/>
      <c r="Y198" s="5"/>
      <c r="AH198" s="5"/>
    </row>
    <row r="199" spans="1:34" ht="12.95" customHeight="1">
      <c r="A199" s="30">
        <v>78500</v>
      </c>
      <c r="B199" s="30">
        <v>785</v>
      </c>
      <c r="C199" s="6" t="s">
        <v>571</v>
      </c>
      <c r="D199" s="197" t="s">
        <v>13</v>
      </c>
      <c r="E199" s="76"/>
      <c r="F199" s="76"/>
      <c r="G199" s="76"/>
      <c r="H199" s="78">
        <f t="shared" si="6"/>
        <v>0</v>
      </c>
      <c r="I199" s="31" t="str">
        <f t="shared" si="7"/>
        <v/>
      </c>
      <c r="J199" s="76"/>
      <c r="K199" s="199" t="s">
        <v>143</v>
      </c>
      <c r="L199" s="163" t="s">
        <v>143</v>
      </c>
      <c r="M199" s="164" t="s">
        <v>143</v>
      </c>
      <c r="N199" s="165" t="s">
        <v>143</v>
      </c>
      <c r="O199" s="191" t="s">
        <v>143</v>
      </c>
      <c r="P199" s="167" t="s">
        <v>143</v>
      </c>
      <c r="Q199" s="160" t="s">
        <v>143</v>
      </c>
      <c r="V199" s="5"/>
      <c r="W199" s="5"/>
      <c r="Y199" s="5"/>
      <c r="AH199" s="5"/>
    </row>
    <row r="200" spans="1:34" ht="12.95" customHeight="1">
      <c r="A200" s="30">
        <v>78600</v>
      </c>
      <c r="B200" s="30">
        <v>786</v>
      </c>
      <c r="C200" s="6" t="s">
        <v>572</v>
      </c>
      <c r="D200" s="197" t="s">
        <v>13</v>
      </c>
      <c r="E200" s="76"/>
      <c r="F200" s="76"/>
      <c r="G200" s="76"/>
      <c r="H200" s="78">
        <f t="shared" si="6"/>
        <v>0</v>
      </c>
      <c r="I200" s="31" t="str">
        <f t="shared" si="7"/>
        <v/>
      </c>
      <c r="J200" s="76"/>
      <c r="K200" s="199" t="s">
        <v>143</v>
      </c>
      <c r="L200" s="185" t="s">
        <v>190</v>
      </c>
      <c r="M200" s="164" t="s">
        <v>143</v>
      </c>
      <c r="N200" s="165" t="s">
        <v>143</v>
      </c>
      <c r="O200" s="191" t="s">
        <v>143</v>
      </c>
      <c r="P200" s="171" t="s">
        <v>194</v>
      </c>
      <c r="Q200" s="172" t="s">
        <v>156</v>
      </c>
      <c r="V200" s="5"/>
      <c r="W200" s="5"/>
      <c r="Y200" s="5"/>
      <c r="AH200" s="5"/>
    </row>
    <row r="201" spans="1:34" ht="12.95" customHeight="1">
      <c r="A201" s="30">
        <v>79000</v>
      </c>
      <c r="B201" s="30">
        <v>790</v>
      </c>
      <c r="C201" s="6" t="s">
        <v>573</v>
      </c>
      <c r="D201" s="197" t="s">
        <v>12</v>
      </c>
      <c r="E201" s="76"/>
      <c r="F201" s="76"/>
      <c r="G201" s="76"/>
      <c r="H201" s="78">
        <f t="shared" si="6"/>
        <v>0</v>
      </c>
      <c r="I201" s="31" t="str">
        <f t="shared" si="7"/>
        <v/>
      </c>
      <c r="J201" s="76"/>
      <c r="K201" s="199" t="s">
        <v>143</v>
      </c>
      <c r="L201" s="163" t="s">
        <v>143</v>
      </c>
      <c r="M201" s="164" t="s">
        <v>143</v>
      </c>
      <c r="N201" s="165" t="s">
        <v>143</v>
      </c>
      <c r="O201" s="191" t="s">
        <v>143</v>
      </c>
      <c r="P201" s="167" t="s">
        <v>143</v>
      </c>
      <c r="Q201" s="160" t="s">
        <v>143</v>
      </c>
      <c r="V201" s="5"/>
      <c r="W201" s="5"/>
      <c r="Y201" s="5"/>
      <c r="AH201" s="5"/>
    </row>
    <row r="202" spans="1:34" ht="12.95" customHeight="1">
      <c r="A202" s="30">
        <v>79200</v>
      </c>
      <c r="B202" s="30">
        <v>792</v>
      </c>
      <c r="C202" s="6" t="s">
        <v>574</v>
      </c>
      <c r="D202" s="197" t="s">
        <v>12</v>
      </c>
      <c r="E202" s="76"/>
      <c r="F202" s="76"/>
      <c r="G202" s="76"/>
      <c r="H202" s="78">
        <f t="shared" si="6"/>
        <v>0</v>
      </c>
      <c r="I202" s="31" t="str">
        <f t="shared" si="7"/>
        <v/>
      </c>
      <c r="J202" s="76"/>
      <c r="K202" s="199" t="s">
        <v>143</v>
      </c>
      <c r="L202" s="163" t="s">
        <v>190</v>
      </c>
      <c r="M202" s="168" t="s">
        <v>190</v>
      </c>
      <c r="N202" s="169" t="s">
        <v>156</v>
      </c>
      <c r="O202" s="193" t="s">
        <v>156</v>
      </c>
      <c r="P202" s="171" t="s">
        <v>156</v>
      </c>
      <c r="Q202" s="160" t="s">
        <v>143</v>
      </c>
      <c r="V202" s="5"/>
      <c r="W202" s="5"/>
      <c r="Y202" s="5"/>
      <c r="AH202" s="5"/>
    </row>
    <row r="203" spans="1:34" ht="12.95" customHeight="1">
      <c r="A203" s="30">
        <v>79300</v>
      </c>
      <c r="B203" s="30">
        <v>793</v>
      </c>
      <c r="C203" s="6" t="s">
        <v>575</v>
      </c>
      <c r="D203" s="197" t="s">
        <v>12</v>
      </c>
      <c r="E203" s="76"/>
      <c r="F203" s="76"/>
      <c r="G203" s="76"/>
      <c r="H203" s="78">
        <f t="shared" si="6"/>
        <v>0</v>
      </c>
      <c r="I203" s="31" t="str">
        <f t="shared" si="7"/>
        <v/>
      </c>
      <c r="J203" s="76"/>
      <c r="K203" s="199" t="s">
        <v>143</v>
      </c>
      <c r="L203" s="163" t="s">
        <v>190</v>
      </c>
      <c r="M203" s="168" t="s">
        <v>190</v>
      </c>
      <c r="N203" s="169" t="s">
        <v>156</v>
      </c>
      <c r="O203" s="193" t="s">
        <v>156</v>
      </c>
      <c r="P203" s="171" t="s">
        <v>156</v>
      </c>
      <c r="Q203" s="160" t="s">
        <v>143</v>
      </c>
      <c r="V203" s="5"/>
      <c r="W203" s="5"/>
      <c r="Y203" s="5"/>
      <c r="AH203" s="5"/>
    </row>
    <row r="204" spans="1:34" ht="12.95" customHeight="1">
      <c r="A204" s="30">
        <v>79400</v>
      </c>
      <c r="B204" s="30">
        <v>794</v>
      </c>
      <c r="C204" s="6" t="s">
        <v>576</v>
      </c>
      <c r="D204" s="197" t="s">
        <v>12</v>
      </c>
      <c r="E204" s="76"/>
      <c r="F204" s="76"/>
      <c r="G204" s="76"/>
      <c r="H204" s="78">
        <f t="shared" si="6"/>
        <v>0</v>
      </c>
      <c r="I204" s="31" t="str">
        <f t="shared" si="7"/>
        <v/>
      </c>
      <c r="J204" s="76"/>
      <c r="K204" s="199" t="s">
        <v>143</v>
      </c>
      <c r="L204" s="163" t="s">
        <v>143</v>
      </c>
      <c r="M204" s="164" t="s">
        <v>143</v>
      </c>
      <c r="N204" s="165" t="s">
        <v>143</v>
      </c>
      <c r="O204" s="191" t="s">
        <v>143</v>
      </c>
      <c r="P204" s="167" t="s">
        <v>143</v>
      </c>
      <c r="Q204" s="160" t="s">
        <v>143</v>
      </c>
      <c r="V204" s="5"/>
      <c r="W204" s="5"/>
      <c r="Y204" s="5"/>
      <c r="AH204" s="5"/>
    </row>
    <row r="205" spans="1:34" ht="12.95" customHeight="1">
      <c r="A205" s="30">
        <v>79500</v>
      </c>
      <c r="B205" s="30">
        <v>795</v>
      </c>
      <c r="C205" s="6" t="s">
        <v>577</v>
      </c>
      <c r="D205" s="197" t="s">
        <v>13</v>
      </c>
      <c r="E205" s="76"/>
      <c r="F205" s="76"/>
      <c r="G205" s="76"/>
      <c r="H205" s="78">
        <f t="shared" si="6"/>
        <v>0</v>
      </c>
      <c r="I205" s="31" t="str">
        <f t="shared" si="7"/>
        <v/>
      </c>
      <c r="J205" s="76"/>
      <c r="K205" s="199" t="s">
        <v>143</v>
      </c>
      <c r="L205" s="163" t="s">
        <v>190</v>
      </c>
      <c r="M205" s="168" t="s">
        <v>190</v>
      </c>
      <c r="N205" s="169" t="s">
        <v>156</v>
      </c>
      <c r="O205" s="193" t="s">
        <v>156</v>
      </c>
      <c r="P205" s="171" t="s">
        <v>156</v>
      </c>
      <c r="Q205" s="160" t="s">
        <v>143</v>
      </c>
      <c r="V205" s="5"/>
      <c r="W205" s="5"/>
      <c r="Y205" s="5"/>
      <c r="AH205" s="5"/>
    </row>
    <row r="206" spans="1:34" ht="12.95" customHeight="1">
      <c r="A206" s="30">
        <v>79900</v>
      </c>
      <c r="B206" s="30">
        <v>799</v>
      </c>
      <c r="C206" s="6" t="s">
        <v>578</v>
      </c>
      <c r="D206" s="197" t="s">
        <v>13</v>
      </c>
      <c r="E206" s="76"/>
      <c r="F206" s="76"/>
      <c r="G206" s="76"/>
      <c r="H206" s="78">
        <f t="shared" si="6"/>
        <v>0</v>
      </c>
      <c r="I206" s="31" t="str">
        <f t="shared" si="7"/>
        <v/>
      </c>
      <c r="J206" s="76"/>
      <c r="K206" s="199" t="s">
        <v>209</v>
      </c>
      <c r="L206" s="163" t="s">
        <v>209</v>
      </c>
      <c r="M206" s="168" t="s">
        <v>209</v>
      </c>
      <c r="N206" s="169" t="s">
        <v>209</v>
      </c>
      <c r="O206" s="193" t="s">
        <v>209</v>
      </c>
      <c r="P206" s="171" t="s">
        <v>158</v>
      </c>
      <c r="Q206" s="172" t="s">
        <v>158</v>
      </c>
      <c r="V206" s="5"/>
      <c r="W206" s="5"/>
      <c r="Y206" s="5"/>
      <c r="AH206" s="5"/>
    </row>
    <row r="207" spans="1:34" ht="12.95" customHeight="1">
      <c r="A207" s="30">
        <v>82000</v>
      </c>
      <c r="B207" s="30">
        <v>820</v>
      </c>
      <c r="C207" s="6" t="s">
        <v>362</v>
      </c>
      <c r="D207" s="197" t="s">
        <v>41</v>
      </c>
      <c r="E207" s="76"/>
      <c r="F207" s="76"/>
      <c r="G207" s="76"/>
      <c r="H207" s="78">
        <f t="shared" si="6"/>
        <v>0</v>
      </c>
      <c r="I207" s="31" t="str">
        <f t="shared" si="7"/>
        <v/>
      </c>
      <c r="J207" s="76"/>
      <c r="K207" s="199" t="s">
        <v>143</v>
      </c>
      <c r="L207" s="163" t="s">
        <v>143</v>
      </c>
      <c r="M207" s="164" t="s">
        <v>143</v>
      </c>
      <c r="N207" s="165" t="s">
        <v>143</v>
      </c>
      <c r="O207" s="191" t="s">
        <v>143</v>
      </c>
      <c r="P207" s="167" t="s">
        <v>143</v>
      </c>
      <c r="Q207" s="160" t="s">
        <v>143</v>
      </c>
      <c r="V207" s="5"/>
      <c r="W207" s="5"/>
      <c r="Y207" s="5"/>
      <c r="AH207" s="5"/>
    </row>
    <row r="208" spans="1:34" ht="12.95" customHeight="1">
      <c r="A208" s="30">
        <v>83400</v>
      </c>
      <c r="B208" s="30">
        <v>834</v>
      </c>
      <c r="C208" s="6" t="s">
        <v>363</v>
      </c>
      <c r="D208" s="197" t="s">
        <v>41</v>
      </c>
      <c r="E208" s="76"/>
      <c r="F208" s="76"/>
      <c r="G208" s="76"/>
      <c r="H208" s="78">
        <f t="shared" si="6"/>
        <v>0</v>
      </c>
      <c r="I208" s="31" t="str">
        <f t="shared" si="7"/>
        <v/>
      </c>
      <c r="J208" s="76"/>
      <c r="K208" s="199" t="s">
        <v>143</v>
      </c>
      <c r="L208" s="163" t="s">
        <v>143</v>
      </c>
      <c r="M208" s="164" t="s">
        <v>143</v>
      </c>
      <c r="N208" s="165" t="s">
        <v>143</v>
      </c>
      <c r="O208" s="191" t="s">
        <v>143</v>
      </c>
      <c r="P208" s="167" t="s">
        <v>143</v>
      </c>
      <c r="Q208" s="160" t="s">
        <v>143</v>
      </c>
      <c r="V208" s="5"/>
      <c r="W208" s="5"/>
      <c r="Y208" s="5"/>
      <c r="AH208" s="5"/>
    </row>
    <row r="209" spans="1:34" ht="12.95" customHeight="1">
      <c r="A209" s="30">
        <v>83600</v>
      </c>
      <c r="B209" s="30">
        <v>836</v>
      </c>
      <c r="C209" s="6" t="s">
        <v>364</v>
      </c>
      <c r="D209" s="197" t="s">
        <v>10</v>
      </c>
      <c r="E209" s="76"/>
      <c r="F209" s="76"/>
      <c r="G209" s="76"/>
      <c r="H209" s="78">
        <f t="shared" si="6"/>
        <v>0</v>
      </c>
      <c r="I209" s="31" t="str">
        <f t="shared" si="7"/>
        <v/>
      </c>
      <c r="J209" s="76"/>
      <c r="K209" s="199" t="s">
        <v>143</v>
      </c>
      <c r="L209" s="163" t="s">
        <v>143</v>
      </c>
      <c r="M209" s="164" t="s">
        <v>143</v>
      </c>
      <c r="N209" s="169" t="s">
        <v>219</v>
      </c>
      <c r="O209" s="193" t="s">
        <v>156</v>
      </c>
      <c r="P209" s="171" t="s">
        <v>156</v>
      </c>
      <c r="Q209" s="160" t="s">
        <v>143</v>
      </c>
      <c r="V209" s="5"/>
      <c r="W209" s="5"/>
      <c r="Y209" s="5"/>
      <c r="AH209" s="5"/>
    </row>
    <row r="210" spans="1:34" ht="12.95" customHeight="1">
      <c r="A210" s="30">
        <v>83900</v>
      </c>
      <c r="B210" s="30">
        <v>839</v>
      </c>
      <c r="C210" s="6" t="s">
        <v>365</v>
      </c>
      <c r="D210" s="197" t="s">
        <v>12</v>
      </c>
      <c r="E210" s="76"/>
      <c r="F210" s="76"/>
      <c r="G210" s="76"/>
      <c r="H210" s="78">
        <f t="shared" si="6"/>
        <v>0</v>
      </c>
      <c r="I210" s="31" t="str">
        <f t="shared" si="7"/>
        <v/>
      </c>
      <c r="J210" s="76"/>
      <c r="K210" s="199" t="s">
        <v>143</v>
      </c>
      <c r="L210" s="163" t="s">
        <v>143</v>
      </c>
      <c r="M210" s="164" t="s">
        <v>143</v>
      </c>
      <c r="N210" s="165" t="s">
        <v>143</v>
      </c>
      <c r="O210" s="191" t="s">
        <v>143</v>
      </c>
      <c r="P210" s="167" t="s">
        <v>143</v>
      </c>
      <c r="Q210" s="160" t="s">
        <v>143</v>
      </c>
      <c r="V210" s="5"/>
      <c r="W210" s="5"/>
      <c r="Y210" s="5"/>
      <c r="AH210" s="5"/>
    </row>
    <row r="211" spans="1:34" ht="12.95" customHeight="1">
      <c r="A211" s="30">
        <v>84000</v>
      </c>
      <c r="B211" s="30">
        <v>840</v>
      </c>
      <c r="C211" s="6" t="s">
        <v>366</v>
      </c>
      <c r="D211" s="197" t="s">
        <v>12</v>
      </c>
      <c r="E211" s="76"/>
      <c r="F211" s="76"/>
      <c r="G211" s="76"/>
      <c r="H211" s="78">
        <f t="shared" ref="H211:H244" si="8">SUM(E211:G211)</f>
        <v>0</v>
      </c>
      <c r="I211" s="31" t="str">
        <f t="shared" ref="I211:I244" si="9">IF(ISERR(H211/$D$11),"",(H211/$D$11))</f>
        <v/>
      </c>
      <c r="J211" s="76"/>
      <c r="K211" s="199" t="s">
        <v>143</v>
      </c>
      <c r="L211" s="163" t="s">
        <v>143</v>
      </c>
      <c r="M211" s="164" t="s">
        <v>143</v>
      </c>
      <c r="N211" s="165" t="s">
        <v>143</v>
      </c>
      <c r="O211" s="191" t="s">
        <v>143</v>
      </c>
      <c r="P211" s="167" t="s">
        <v>143</v>
      </c>
      <c r="Q211" s="160" t="s">
        <v>143</v>
      </c>
      <c r="V211" s="5"/>
      <c r="W211" s="5"/>
      <c r="Y211" s="5"/>
      <c r="AH211" s="5"/>
    </row>
    <row r="212" spans="1:34" ht="12.95" customHeight="1">
      <c r="A212" s="30">
        <v>84100</v>
      </c>
      <c r="B212" s="30">
        <v>841</v>
      </c>
      <c r="C212" s="6" t="s">
        <v>367</v>
      </c>
      <c r="D212" s="197" t="s">
        <v>14</v>
      </c>
      <c r="E212" s="76"/>
      <c r="F212" s="76"/>
      <c r="G212" s="76"/>
      <c r="H212" s="78">
        <f t="shared" si="8"/>
        <v>0</v>
      </c>
      <c r="I212" s="31" t="str">
        <f t="shared" si="9"/>
        <v/>
      </c>
      <c r="J212" s="76"/>
      <c r="K212" s="199" t="s">
        <v>143</v>
      </c>
      <c r="L212" s="163" t="s">
        <v>143</v>
      </c>
      <c r="M212" s="164" t="s">
        <v>143</v>
      </c>
      <c r="N212" s="165" t="s">
        <v>143</v>
      </c>
      <c r="O212" s="191" t="s">
        <v>143</v>
      </c>
      <c r="P212" s="167" t="s">
        <v>143</v>
      </c>
      <c r="Q212" s="160" t="s">
        <v>143</v>
      </c>
      <c r="V212" s="5"/>
      <c r="W212" s="5"/>
      <c r="Y212" s="5"/>
      <c r="AH212" s="5"/>
    </row>
    <row r="213" spans="1:34" ht="12.95" customHeight="1">
      <c r="A213" s="30">
        <v>84200</v>
      </c>
      <c r="B213" s="30">
        <v>842</v>
      </c>
      <c r="C213" s="6" t="s">
        <v>368</v>
      </c>
      <c r="D213" s="197" t="s">
        <v>10</v>
      </c>
      <c r="E213" s="76"/>
      <c r="F213" s="76"/>
      <c r="G213" s="76"/>
      <c r="H213" s="78">
        <f t="shared" si="8"/>
        <v>0</v>
      </c>
      <c r="I213" s="31" t="str">
        <f t="shared" si="9"/>
        <v/>
      </c>
      <c r="J213" s="76"/>
      <c r="K213" s="199" t="s">
        <v>143</v>
      </c>
      <c r="L213" s="163" t="s">
        <v>143</v>
      </c>
      <c r="M213" s="164" t="s">
        <v>143</v>
      </c>
      <c r="N213" s="165" t="s">
        <v>143</v>
      </c>
      <c r="O213" s="191" t="s">
        <v>143</v>
      </c>
      <c r="P213" s="167" t="s">
        <v>143</v>
      </c>
      <c r="Q213" s="160" t="s">
        <v>143</v>
      </c>
      <c r="V213" s="5"/>
      <c r="W213" s="5"/>
      <c r="Y213" s="5"/>
      <c r="AH213" s="5"/>
    </row>
    <row r="214" spans="1:34" ht="12.95" customHeight="1">
      <c r="A214" s="30">
        <v>84400</v>
      </c>
      <c r="B214" s="30">
        <v>844</v>
      </c>
      <c r="C214" s="6" t="s">
        <v>369</v>
      </c>
      <c r="D214" s="197" t="s">
        <v>12</v>
      </c>
      <c r="E214" s="76"/>
      <c r="F214" s="76"/>
      <c r="G214" s="76"/>
      <c r="H214" s="78">
        <f t="shared" si="8"/>
        <v>0</v>
      </c>
      <c r="I214" s="31" t="str">
        <f t="shared" si="9"/>
        <v/>
      </c>
      <c r="J214" s="76"/>
      <c r="K214" s="199" t="s">
        <v>143</v>
      </c>
      <c r="L214" s="163" t="s">
        <v>143</v>
      </c>
      <c r="M214" s="164" t="s">
        <v>143</v>
      </c>
      <c r="N214" s="165" t="s">
        <v>143</v>
      </c>
      <c r="O214" s="191" t="s">
        <v>143</v>
      </c>
      <c r="P214" s="167" t="s">
        <v>143</v>
      </c>
      <c r="Q214" s="160" t="s">
        <v>143</v>
      </c>
      <c r="V214" s="5"/>
      <c r="W214" s="5"/>
      <c r="Y214" s="5"/>
      <c r="AH214" s="5"/>
    </row>
    <row r="215" spans="1:34" ht="12.95" customHeight="1">
      <c r="A215" s="30">
        <v>84500</v>
      </c>
      <c r="B215" s="30">
        <v>845</v>
      </c>
      <c r="C215" s="6" t="s">
        <v>370</v>
      </c>
      <c r="D215" s="197" t="s">
        <v>11</v>
      </c>
      <c r="E215" s="76"/>
      <c r="F215" s="76"/>
      <c r="G215" s="76"/>
      <c r="H215" s="78">
        <f t="shared" si="8"/>
        <v>0</v>
      </c>
      <c r="I215" s="31" t="str">
        <f t="shared" si="9"/>
        <v/>
      </c>
      <c r="J215" s="76"/>
      <c r="K215" s="199" t="s">
        <v>143</v>
      </c>
      <c r="L215" s="163" t="s">
        <v>143</v>
      </c>
      <c r="M215" s="164" t="s">
        <v>143</v>
      </c>
      <c r="N215" s="165" t="s">
        <v>143</v>
      </c>
      <c r="O215" s="191" t="s">
        <v>143</v>
      </c>
      <c r="P215" s="171" t="s">
        <v>158</v>
      </c>
      <c r="Q215" s="160" t="s">
        <v>143</v>
      </c>
      <c r="V215" s="5"/>
      <c r="W215" s="5"/>
      <c r="Y215" s="5"/>
      <c r="AH215" s="5"/>
    </row>
    <row r="216" spans="1:34" ht="12.95" customHeight="1">
      <c r="A216" s="30">
        <v>84700</v>
      </c>
      <c r="B216" s="30">
        <v>847</v>
      </c>
      <c r="C216" s="6" t="s">
        <v>371</v>
      </c>
      <c r="D216" s="197" t="s">
        <v>10</v>
      </c>
      <c r="E216" s="76"/>
      <c r="F216" s="76"/>
      <c r="G216" s="76"/>
      <c r="H216" s="78">
        <f t="shared" si="8"/>
        <v>0</v>
      </c>
      <c r="I216" s="31" t="str">
        <f t="shared" si="9"/>
        <v/>
      </c>
      <c r="J216" s="76"/>
      <c r="K216" s="199" t="s">
        <v>143</v>
      </c>
      <c r="L216" s="163" t="s">
        <v>143</v>
      </c>
      <c r="M216" s="164" t="s">
        <v>143</v>
      </c>
      <c r="N216" s="165" t="s">
        <v>143</v>
      </c>
      <c r="O216" s="191" t="s">
        <v>143</v>
      </c>
      <c r="P216" s="167" t="s">
        <v>143</v>
      </c>
      <c r="Q216" s="160" t="s">
        <v>143</v>
      </c>
      <c r="V216" s="5"/>
      <c r="W216" s="5"/>
      <c r="Y216" s="5"/>
      <c r="AH216" s="5"/>
    </row>
    <row r="217" spans="1:34" ht="12.95" customHeight="1">
      <c r="A217" s="30">
        <v>84800</v>
      </c>
      <c r="B217" s="30">
        <v>848</v>
      </c>
      <c r="C217" s="6" t="s">
        <v>372</v>
      </c>
      <c r="D217" s="197" t="s">
        <v>13</v>
      </c>
      <c r="E217" s="76"/>
      <c r="F217" s="76"/>
      <c r="G217" s="76"/>
      <c r="H217" s="78">
        <f t="shared" si="8"/>
        <v>0</v>
      </c>
      <c r="I217" s="31" t="str">
        <f t="shared" si="9"/>
        <v/>
      </c>
      <c r="J217" s="76"/>
      <c r="K217" s="199" t="s">
        <v>143</v>
      </c>
      <c r="L217" s="163" t="s">
        <v>143</v>
      </c>
      <c r="M217" s="164" t="s">
        <v>143</v>
      </c>
      <c r="N217" s="165" t="s">
        <v>143</v>
      </c>
      <c r="O217" s="191" t="s">
        <v>143</v>
      </c>
      <c r="P217" s="167" t="s">
        <v>143</v>
      </c>
      <c r="Q217" s="160" t="s">
        <v>143</v>
      </c>
      <c r="V217" s="5"/>
      <c r="W217" s="5"/>
      <c r="Y217" s="5"/>
      <c r="AH217" s="5"/>
    </row>
    <row r="218" spans="1:34" ht="12.95" customHeight="1">
      <c r="A218" s="30">
        <v>85600</v>
      </c>
      <c r="B218" s="30">
        <v>856</v>
      </c>
      <c r="C218" s="6" t="s">
        <v>373</v>
      </c>
      <c r="D218" s="197" t="s">
        <v>12</v>
      </c>
      <c r="E218" s="76"/>
      <c r="F218" s="76"/>
      <c r="G218" s="76"/>
      <c r="H218" s="78">
        <f t="shared" si="8"/>
        <v>0</v>
      </c>
      <c r="I218" s="31" t="str">
        <f t="shared" si="9"/>
        <v/>
      </c>
      <c r="J218" s="76"/>
      <c r="K218" s="199" t="s">
        <v>143</v>
      </c>
      <c r="L218" s="163" t="s">
        <v>396</v>
      </c>
      <c r="M218" s="168" t="s">
        <v>231</v>
      </c>
      <c r="N218" s="165"/>
      <c r="O218" s="191"/>
      <c r="P218" s="167"/>
      <c r="Q218" s="160"/>
      <c r="V218" s="5"/>
      <c r="W218" s="5"/>
      <c r="Y218" s="5"/>
      <c r="AH218" s="5"/>
    </row>
    <row r="219" spans="1:34" ht="12.95" customHeight="1">
      <c r="A219" s="30">
        <v>85800</v>
      </c>
      <c r="B219" s="30">
        <v>858</v>
      </c>
      <c r="C219" s="6" t="s">
        <v>374</v>
      </c>
      <c r="D219" s="197" t="s">
        <v>11</v>
      </c>
      <c r="E219" s="76"/>
      <c r="F219" s="76"/>
      <c r="G219" s="76"/>
      <c r="H219" s="78">
        <f t="shared" si="8"/>
        <v>0</v>
      </c>
      <c r="I219" s="31" t="str">
        <f t="shared" si="9"/>
        <v/>
      </c>
      <c r="J219" s="76"/>
      <c r="K219" s="199" t="s">
        <v>143</v>
      </c>
      <c r="L219" s="163" t="s">
        <v>143</v>
      </c>
      <c r="M219" s="164" t="s">
        <v>143</v>
      </c>
      <c r="N219" s="165" t="s">
        <v>143</v>
      </c>
      <c r="O219" s="191" t="s">
        <v>143</v>
      </c>
      <c r="P219" s="167" t="s">
        <v>143</v>
      </c>
      <c r="Q219" s="160" t="s">
        <v>143</v>
      </c>
      <c r="V219" s="5"/>
      <c r="W219" s="5"/>
      <c r="Y219" s="5"/>
      <c r="AH219" s="5"/>
    </row>
    <row r="220" spans="1:34" ht="12.95" customHeight="1">
      <c r="A220" s="30">
        <v>87200</v>
      </c>
      <c r="B220" s="30">
        <v>872</v>
      </c>
      <c r="C220" s="6" t="s">
        <v>375</v>
      </c>
      <c r="D220" s="197" t="s">
        <v>11</v>
      </c>
      <c r="E220" s="76"/>
      <c r="F220" s="76"/>
      <c r="G220" s="76"/>
      <c r="H220" s="78">
        <f t="shared" si="8"/>
        <v>0</v>
      </c>
      <c r="I220" s="31" t="str">
        <f t="shared" si="9"/>
        <v/>
      </c>
      <c r="J220" s="76"/>
      <c r="K220" s="199" t="s">
        <v>143</v>
      </c>
      <c r="L220" s="185" t="s">
        <v>190</v>
      </c>
      <c r="M220" s="164" t="s">
        <v>143</v>
      </c>
      <c r="N220" s="165" t="s">
        <v>143</v>
      </c>
      <c r="O220" s="191" t="s">
        <v>143</v>
      </c>
      <c r="P220" s="167" t="s">
        <v>143</v>
      </c>
      <c r="Q220" s="160"/>
      <c r="V220" s="5"/>
      <c r="W220" s="5"/>
      <c r="Y220" s="5"/>
      <c r="AH220" s="5"/>
    </row>
    <row r="221" spans="1:34" ht="12.95" customHeight="1">
      <c r="A221" s="30">
        <v>87600</v>
      </c>
      <c r="B221" s="30">
        <v>876</v>
      </c>
      <c r="C221" s="6" t="s">
        <v>376</v>
      </c>
      <c r="D221" s="197" t="s">
        <v>41</v>
      </c>
      <c r="E221" s="76"/>
      <c r="F221" s="76"/>
      <c r="G221" s="76"/>
      <c r="H221" s="78">
        <f t="shared" si="8"/>
        <v>0</v>
      </c>
      <c r="I221" s="31" t="str">
        <f t="shared" si="9"/>
        <v/>
      </c>
      <c r="J221" s="76"/>
      <c r="K221" s="199" t="s">
        <v>143</v>
      </c>
      <c r="L221" s="163" t="s">
        <v>143</v>
      </c>
      <c r="M221" s="164" t="s">
        <v>143</v>
      </c>
      <c r="N221" s="165" t="s">
        <v>143</v>
      </c>
      <c r="O221" s="191" t="s">
        <v>143</v>
      </c>
      <c r="P221" s="167" t="s">
        <v>143</v>
      </c>
      <c r="Q221" s="160" t="s">
        <v>143</v>
      </c>
      <c r="U221" s="5"/>
      <c r="V221" s="5"/>
      <c r="W221" s="5"/>
      <c r="Y221" s="5"/>
      <c r="AH221" s="5"/>
    </row>
    <row r="222" spans="1:34" ht="12.95" customHeight="1">
      <c r="A222" s="30">
        <v>87900</v>
      </c>
      <c r="B222" s="30">
        <v>879</v>
      </c>
      <c r="C222" s="6" t="s">
        <v>377</v>
      </c>
      <c r="D222" s="197" t="s">
        <v>13</v>
      </c>
      <c r="E222" s="76"/>
      <c r="F222" s="76"/>
      <c r="G222" s="76"/>
      <c r="H222" s="78">
        <f t="shared" si="8"/>
        <v>0</v>
      </c>
      <c r="I222" s="31" t="str">
        <f t="shared" si="9"/>
        <v/>
      </c>
      <c r="J222" s="76"/>
      <c r="K222" s="199" t="s">
        <v>143</v>
      </c>
      <c r="L222" s="163" t="s">
        <v>190</v>
      </c>
      <c r="M222" s="168" t="s">
        <v>190</v>
      </c>
      <c r="N222" s="164" t="s">
        <v>221</v>
      </c>
      <c r="O222" s="195"/>
      <c r="P222" s="195"/>
      <c r="Q222" s="195"/>
      <c r="V222" s="5"/>
      <c r="W222" s="5"/>
      <c r="Y222" s="5"/>
      <c r="AH222" s="5"/>
    </row>
    <row r="223" spans="1:34" ht="25.5" customHeight="1">
      <c r="A223" s="30">
        <v>88000</v>
      </c>
      <c r="B223" s="30">
        <v>880</v>
      </c>
      <c r="C223" s="6" t="s">
        <v>378</v>
      </c>
      <c r="D223" s="197" t="s">
        <v>41</v>
      </c>
      <c r="E223" s="76"/>
      <c r="F223" s="76"/>
      <c r="G223" s="76"/>
      <c r="H223" s="78">
        <f t="shared" si="8"/>
        <v>0</v>
      </c>
      <c r="I223" s="31" t="str">
        <f t="shared" si="9"/>
        <v/>
      </c>
      <c r="J223" s="76"/>
      <c r="K223" s="199" t="s">
        <v>143</v>
      </c>
      <c r="L223" s="163" t="s">
        <v>143</v>
      </c>
      <c r="M223" s="168" t="s">
        <v>240</v>
      </c>
      <c r="N223" s="164" t="s">
        <v>221</v>
      </c>
      <c r="O223" s="195"/>
      <c r="P223" s="195"/>
      <c r="Q223" s="195"/>
      <c r="V223" s="5"/>
      <c r="W223" s="5"/>
      <c r="Y223" s="5"/>
      <c r="AH223" s="5"/>
    </row>
    <row r="224" spans="1:34" ht="12.95" customHeight="1">
      <c r="A224" s="30">
        <v>88200</v>
      </c>
      <c r="B224" s="30">
        <v>882</v>
      </c>
      <c r="C224" s="6" t="s">
        <v>379</v>
      </c>
      <c r="D224" s="197" t="s">
        <v>12</v>
      </c>
      <c r="E224" s="76"/>
      <c r="F224" s="76"/>
      <c r="G224" s="76"/>
      <c r="H224" s="78">
        <f t="shared" si="8"/>
        <v>0</v>
      </c>
      <c r="I224" s="31" t="str">
        <f t="shared" si="9"/>
        <v/>
      </c>
      <c r="J224" s="76"/>
      <c r="K224" s="199" t="s">
        <v>143</v>
      </c>
      <c r="L224" s="185" t="s">
        <v>404</v>
      </c>
      <c r="M224" s="168" t="s">
        <v>233</v>
      </c>
      <c r="N224" s="164"/>
      <c r="O224" s="195"/>
      <c r="P224" s="195"/>
      <c r="Q224" s="195"/>
      <c r="V224" s="5"/>
      <c r="W224" s="5"/>
      <c r="Y224" s="5"/>
      <c r="AH224" s="5"/>
    </row>
    <row r="225" spans="1:34" ht="12.95" customHeight="1">
      <c r="A225" s="30">
        <v>88300</v>
      </c>
      <c r="B225" s="30">
        <v>883</v>
      </c>
      <c r="C225" s="6" t="s">
        <v>618</v>
      </c>
      <c r="D225" s="197" t="s">
        <v>41</v>
      </c>
      <c r="E225" s="76"/>
      <c r="F225" s="76"/>
      <c r="G225" s="76"/>
      <c r="H225" s="78"/>
      <c r="I225" s="31"/>
      <c r="J225" s="76"/>
      <c r="K225" s="199" t="s">
        <v>626</v>
      </c>
      <c r="L225" s="185"/>
      <c r="M225" s="168"/>
      <c r="N225" s="164"/>
      <c r="O225" s="195"/>
      <c r="P225" s="195"/>
      <c r="Q225" s="195"/>
      <c r="V225" s="5"/>
      <c r="W225" s="5"/>
      <c r="Y225" s="5"/>
      <c r="AH225" s="5"/>
    </row>
    <row r="226" spans="1:34" ht="12.95" customHeight="1">
      <c r="A226" s="30">
        <v>90200</v>
      </c>
      <c r="B226" s="30">
        <v>902</v>
      </c>
      <c r="C226" s="6" t="s">
        <v>380</v>
      </c>
      <c r="D226" s="197" t="s">
        <v>12</v>
      </c>
      <c r="E226" s="76"/>
      <c r="F226" s="76"/>
      <c r="G226" s="76"/>
      <c r="H226" s="78">
        <f t="shared" si="8"/>
        <v>0</v>
      </c>
      <c r="I226" s="31" t="str">
        <f t="shared" si="9"/>
        <v/>
      </c>
      <c r="J226" s="76"/>
      <c r="K226" s="199" t="s">
        <v>143</v>
      </c>
      <c r="L226" s="185" t="s">
        <v>404</v>
      </c>
      <c r="M226" s="168" t="s">
        <v>232</v>
      </c>
      <c r="N226" s="164"/>
      <c r="O226" s="195"/>
      <c r="P226" s="195"/>
      <c r="Q226" s="195"/>
      <c r="V226" s="5"/>
      <c r="W226" s="5"/>
      <c r="Y226" s="5"/>
      <c r="AH226" s="5"/>
    </row>
    <row r="227" spans="1:34" ht="12.95" customHeight="1">
      <c r="A227" s="30">
        <v>90300</v>
      </c>
      <c r="B227" s="30">
        <v>903</v>
      </c>
      <c r="C227" s="6" t="s">
        <v>381</v>
      </c>
      <c r="D227" s="197" t="s">
        <v>12</v>
      </c>
      <c r="E227" s="76"/>
      <c r="F227" s="76"/>
      <c r="G227" s="76"/>
      <c r="H227" s="78">
        <f t="shared" si="8"/>
        <v>0</v>
      </c>
      <c r="I227" s="31" t="str">
        <f t="shared" si="9"/>
        <v/>
      </c>
      <c r="J227" s="76"/>
      <c r="K227" s="199" t="s">
        <v>143</v>
      </c>
      <c r="L227" s="185" t="s">
        <v>404</v>
      </c>
      <c r="M227" s="168" t="s">
        <v>232</v>
      </c>
      <c r="N227" s="164"/>
      <c r="O227" s="195"/>
      <c r="P227" s="195"/>
      <c r="Q227" s="195"/>
      <c r="V227" s="5"/>
      <c r="W227" s="5"/>
      <c r="Y227" s="5"/>
      <c r="AH227" s="5"/>
    </row>
    <row r="228" spans="1:34" ht="12.95" customHeight="1">
      <c r="A228" s="30">
        <v>91200</v>
      </c>
      <c r="B228" s="30">
        <v>912</v>
      </c>
      <c r="C228" s="6" t="s">
        <v>382</v>
      </c>
      <c r="D228" s="197" t="s">
        <v>12</v>
      </c>
      <c r="E228" s="76"/>
      <c r="F228" s="76"/>
      <c r="G228" s="76"/>
      <c r="H228" s="78">
        <f t="shared" si="8"/>
        <v>0</v>
      </c>
      <c r="I228" s="31" t="str">
        <f t="shared" si="9"/>
        <v/>
      </c>
      <c r="J228" s="76"/>
      <c r="K228" s="199" t="s">
        <v>143</v>
      </c>
      <c r="L228" s="163" t="s">
        <v>143</v>
      </c>
      <c r="M228" s="164" t="s">
        <v>143</v>
      </c>
      <c r="N228" s="165" t="s">
        <v>143</v>
      </c>
      <c r="O228" s="191" t="s">
        <v>143</v>
      </c>
      <c r="P228" s="167" t="s">
        <v>143</v>
      </c>
      <c r="Q228" s="160" t="s">
        <v>143</v>
      </c>
      <c r="V228" s="5"/>
      <c r="W228" s="5"/>
      <c r="Y228" s="5"/>
      <c r="AH228" s="5"/>
    </row>
    <row r="229" spans="1:34" ht="12.95" customHeight="1">
      <c r="A229" s="30">
        <v>91300</v>
      </c>
      <c r="B229" s="30">
        <v>913</v>
      </c>
      <c r="C229" s="6" t="s">
        <v>383</v>
      </c>
      <c r="D229" s="197" t="s">
        <v>12</v>
      </c>
      <c r="E229" s="76"/>
      <c r="F229" s="76"/>
      <c r="G229" s="76"/>
      <c r="H229" s="78">
        <f t="shared" si="8"/>
        <v>0</v>
      </c>
      <c r="I229" s="31" t="str">
        <f t="shared" si="9"/>
        <v/>
      </c>
      <c r="J229" s="76"/>
      <c r="K229" s="199" t="s">
        <v>143</v>
      </c>
      <c r="L229" s="163" t="s">
        <v>143</v>
      </c>
      <c r="M229" s="164" t="s">
        <v>143</v>
      </c>
      <c r="N229" s="165" t="s">
        <v>143</v>
      </c>
      <c r="O229" s="191" t="s">
        <v>143</v>
      </c>
      <c r="P229" s="167" t="s">
        <v>143</v>
      </c>
      <c r="Q229" s="160"/>
      <c r="V229" s="5"/>
      <c r="W229" s="5"/>
      <c r="Y229" s="5"/>
      <c r="AH229" s="5"/>
    </row>
    <row r="230" spans="1:34" ht="12.95" customHeight="1">
      <c r="A230" s="30">
        <v>92100</v>
      </c>
      <c r="B230" s="30">
        <v>921</v>
      </c>
      <c r="C230" s="6" t="s">
        <v>384</v>
      </c>
      <c r="D230" s="197" t="s">
        <v>41</v>
      </c>
      <c r="E230" s="76"/>
      <c r="F230" s="76"/>
      <c r="G230" s="76"/>
      <c r="H230" s="78">
        <f t="shared" si="8"/>
        <v>0</v>
      </c>
      <c r="I230" s="31" t="str">
        <f t="shared" si="9"/>
        <v/>
      </c>
      <c r="J230" s="76"/>
      <c r="K230" s="199" t="s">
        <v>143</v>
      </c>
      <c r="L230" s="163" t="s">
        <v>143</v>
      </c>
      <c r="M230" s="164" t="s">
        <v>143</v>
      </c>
      <c r="N230" s="165" t="s">
        <v>143</v>
      </c>
      <c r="O230" s="191" t="s">
        <v>143</v>
      </c>
      <c r="P230" s="167" t="s">
        <v>143</v>
      </c>
      <c r="Q230" s="160" t="s">
        <v>143</v>
      </c>
      <c r="V230" s="5"/>
      <c r="W230" s="5"/>
      <c r="Y230" s="5"/>
      <c r="AH230" s="5"/>
    </row>
    <row r="231" spans="1:34" ht="12.95" customHeight="1">
      <c r="A231" s="30">
        <v>92200</v>
      </c>
      <c r="B231" s="30">
        <v>922</v>
      </c>
      <c r="C231" s="6" t="s">
        <v>581</v>
      </c>
      <c r="D231" s="197" t="s">
        <v>12</v>
      </c>
      <c r="E231" s="76"/>
      <c r="F231" s="76"/>
      <c r="G231" s="76"/>
      <c r="H231" s="78">
        <f t="shared" si="8"/>
        <v>0</v>
      </c>
      <c r="I231" s="31" t="str">
        <f t="shared" si="9"/>
        <v/>
      </c>
      <c r="J231" s="76"/>
      <c r="K231" s="199" t="s">
        <v>143</v>
      </c>
      <c r="L231" s="163" t="s">
        <v>143</v>
      </c>
      <c r="M231" s="164" t="s">
        <v>143</v>
      </c>
      <c r="N231" s="165" t="s">
        <v>143</v>
      </c>
      <c r="O231" s="191" t="s">
        <v>143</v>
      </c>
      <c r="P231" s="167" t="s">
        <v>143</v>
      </c>
      <c r="Q231" s="160" t="s">
        <v>143</v>
      </c>
      <c r="V231" s="5"/>
      <c r="W231" s="5"/>
      <c r="Y231" s="5"/>
      <c r="AH231" s="5"/>
    </row>
    <row r="232" spans="1:34" ht="12.95" customHeight="1">
      <c r="A232" s="30">
        <v>94200</v>
      </c>
      <c r="B232" s="30">
        <v>942</v>
      </c>
      <c r="C232" s="6" t="s">
        <v>386</v>
      </c>
      <c r="D232" s="197" t="s">
        <v>11</v>
      </c>
      <c r="E232" s="76"/>
      <c r="F232" s="76"/>
      <c r="G232" s="76"/>
      <c r="H232" s="78">
        <f t="shared" si="8"/>
        <v>0</v>
      </c>
      <c r="I232" s="31" t="str">
        <f t="shared" si="9"/>
        <v/>
      </c>
      <c r="J232" s="76"/>
      <c r="K232" s="199" t="s">
        <v>143</v>
      </c>
      <c r="L232" s="163" t="s">
        <v>143</v>
      </c>
      <c r="M232" s="164" t="s">
        <v>143</v>
      </c>
      <c r="N232" s="165" t="s">
        <v>143</v>
      </c>
      <c r="O232" s="191" t="s">
        <v>143</v>
      </c>
      <c r="P232" s="171" t="s">
        <v>193</v>
      </c>
      <c r="Q232" s="160" t="s">
        <v>143</v>
      </c>
      <c r="V232" s="5"/>
      <c r="W232" s="5"/>
      <c r="Y232" s="5"/>
      <c r="AH232" s="5"/>
    </row>
    <row r="233" spans="1:34" ht="12.95" customHeight="1">
      <c r="A233" s="30">
        <v>94900</v>
      </c>
      <c r="B233" s="30">
        <v>949</v>
      </c>
      <c r="C233" s="6" t="s">
        <v>387</v>
      </c>
      <c r="D233" s="197" t="s">
        <v>41</v>
      </c>
      <c r="E233" s="76"/>
      <c r="F233" s="76"/>
      <c r="G233" s="76"/>
      <c r="H233" s="78">
        <f t="shared" si="8"/>
        <v>0</v>
      </c>
      <c r="I233" s="31" t="str">
        <f t="shared" si="9"/>
        <v/>
      </c>
      <c r="J233" s="76"/>
      <c r="K233" s="199" t="s">
        <v>143</v>
      </c>
      <c r="L233" s="163" t="s">
        <v>190</v>
      </c>
      <c r="M233" s="168" t="s">
        <v>190</v>
      </c>
      <c r="N233" s="169" t="s">
        <v>156</v>
      </c>
      <c r="O233" s="193" t="s">
        <v>156</v>
      </c>
      <c r="P233" s="171" t="s">
        <v>156</v>
      </c>
      <c r="Q233" s="172" t="s">
        <v>156</v>
      </c>
      <c r="T233" s="58"/>
      <c r="V233" s="5"/>
      <c r="W233" s="5"/>
      <c r="Y233" s="5"/>
      <c r="AH233" s="5"/>
    </row>
    <row r="234" spans="1:34" ht="12.95" customHeight="1">
      <c r="A234" s="30">
        <v>95000</v>
      </c>
      <c r="B234" s="30">
        <v>950</v>
      </c>
      <c r="C234" s="13" t="s">
        <v>388</v>
      </c>
      <c r="D234" s="197" t="s">
        <v>41</v>
      </c>
      <c r="E234" s="76"/>
      <c r="F234" s="76"/>
      <c r="G234" s="76"/>
      <c r="H234" s="78">
        <f t="shared" si="8"/>
        <v>0</v>
      </c>
      <c r="I234" s="31" t="str">
        <f t="shared" si="9"/>
        <v/>
      </c>
      <c r="J234" s="76"/>
      <c r="K234" s="199" t="s">
        <v>143</v>
      </c>
      <c r="L234" s="163" t="s">
        <v>190</v>
      </c>
      <c r="M234" s="168" t="s">
        <v>190</v>
      </c>
      <c r="N234" s="169" t="s">
        <v>156</v>
      </c>
      <c r="O234" s="193" t="s">
        <v>156</v>
      </c>
      <c r="P234" s="171" t="s">
        <v>156</v>
      </c>
      <c r="Q234" s="172" t="s">
        <v>159</v>
      </c>
      <c r="T234" s="58"/>
      <c r="V234" s="5"/>
      <c r="W234" s="5"/>
      <c r="Y234" s="5"/>
      <c r="AH234" s="5"/>
    </row>
    <row r="235" spans="1:34" ht="12.95" customHeight="1">
      <c r="A235" s="30">
        <v>95100</v>
      </c>
      <c r="B235" s="30">
        <v>951</v>
      </c>
      <c r="C235" s="13" t="s">
        <v>389</v>
      </c>
      <c r="D235" s="197" t="s">
        <v>41</v>
      </c>
      <c r="E235" s="76"/>
      <c r="F235" s="76"/>
      <c r="G235" s="76"/>
      <c r="H235" s="78">
        <f t="shared" si="8"/>
        <v>0</v>
      </c>
      <c r="I235" s="31" t="str">
        <f t="shared" si="9"/>
        <v/>
      </c>
      <c r="J235" s="76"/>
      <c r="K235" s="199" t="s">
        <v>143</v>
      </c>
      <c r="L235" s="163" t="s">
        <v>190</v>
      </c>
      <c r="M235" s="168" t="s">
        <v>190</v>
      </c>
      <c r="N235" s="169" t="s">
        <v>156</v>
      </c>
      <c r="O235" s="193" t="s">
        <v>156</v>
      </c>
      <c r="P235" s="171" t="s">
        <v>156</v>
      </c>
      <c r="Q235" s="172" t="s">
        <v>159</v>
      </c>
      <c r="V235" s="5"/>
      <c r="W235" s="5"/>
      <c r="Y235" s="5"/>
      <c r="AH235" s="5"/>
    </row>
    <row r="236" spans="1:34" ht="12.95" customHeight="1">
      <c r="A236" s="30">
        <v>95700</v>
      </c>
      <c r="B236" s="30">
        <v>957</v>
      </c>
      <c r="C236" s="6" t="s">
        <v>390</v>
      </c>
      <c r="D236" s="197" t="s">
        <v>13</v>
      </c>
      <c r="E236" s="76"/>
      <c r="F236" s="76"/>
      <c r="G236" s="76"/>
      <c r="H236" s="78">
        <f t="shared" si="8"/>
        <v>0</v>
      </c>
      <c r="I236" s="31" t="str">
        <f t="shared" si="9"/>
        <v/>
      </c>
      <c r="J236" s="76"/>
      <c r="K236" s="199" t="s">
        <v>143</v>
      </c>
      <c r="L236" s="163" t="s">
        <v>143</v>
      </c>
      <c r="M236" s="164" t="s">
        <v>143</v>
      </c>
      <c r="N236" s="165" t="s">
        <v>143</v>
      </c>
      <c r="O236" s="191" t="s">
        <v>143</v>
      </c>
      <c r="P236" s="167" t="s">
        <v>143</v>
      </c>
      <c r="Q236" s="160" t="s">
        <v>143</v>
      </c>
      <c r="V236" s="5"/>
      <c r="W236" s="5"/>
      <c r="Y236" s="5"/>
      <c r="AH236" s="5"/>
    </row>
    <row r="237" spans="1:34" ht="12.95" customHeight="1">
      <c r="A237" s="30">
        <v>96000</v>
      </c>
      <c r="B237" s="30">
        <v>960</v>
      </c>
      <c r="C237" s="6" t="s">
        <v>391</v>
      </c>
      <c r="D237" s="197" t="s">
        <v>41</v>
      </c>
      <c r="E237" s="76"/>
      <c r="F237" s="76"/>
      <c r="G237" s="76"/>
      <c r="H237" s="78">
        <f t="shared" si="8"/>
        <v>0</v>
      </c>
      <c r="I237" s="31" t="str">
        <f t="shared" si="9"/>
        <v/>
      </c>
      <c r="J237" s="76"/>
      <c r="K237" s="199" t="s">
        <v>143</v>
      </c>
      <c r="L237" s="163" t="s">
        <v>143</v>
      </c>
      <c r="M237" s="164" t="s">
        <v>143</v>
      </c>
      <c r="N237" s="165" t="s">
        <v>143</v>
      </c>
      <c r="O237" s="191" t="s">
        <v>143</v>
      </c>
      <c r="P237" s="167" t="s">
        <v>143</v>
      </c>
      <c r="Q237" s="160" t="s">
        <v>143</v>
      </c>
      <c r="V237" s="5"/>
      <c r="W237" s="5"/>
      <c r="Y237" s="5"/>
      <c r="AH237" s="5"/>
    </row>
    <row r="238" spans="1:34" ht="12.95" customHeight="1">
      <c r="A238" s="30">
        <v>96100</v>
      </c>
      <c r="B238" s="30">
        <v>961</v>
      </c>
      <c r="C238" s="6" t="s">
        <v>392</v>
      </c>
      <c r="D238" s="197" t="s">
        <v>13</v>
      </c>
      <c r="E238" s="76"/>
      <c r="F238" s="76"/>
      <c r="G238" s="76"/>
      <c r="H238" s="78">
        <f t="shared" si="8"/>
        <v>0</v>
      </c>
      <c r="I238" s="31" t="str">
        <f t="shared" si="9"/>
        <v/>
      </c>
      <c r="J238" s="76"/>
      <c r="K238" s="199" t="s">
        <v>143</v>
      </c>
      <c r="L238" s="163" t="s">
        <v>143</v>
      </c>
      <c r="M238" s="164" t="s">
        <v>143</v>
      </c>
      <c r="N238" s="165" t="s">
        <v>143</v>
      </c>
      <c r="O238" s="191" t="s">
        <v>143</v>
      </c>
      <c r="P238" s="167" t="s">
        <v>143</v>
      </c>
      <c r="Q238" s="160" t="s">
        <v>143</v>
      </c>
      <c r="V238" s="5"/>
      <c r="W238" s="5"/>
      <c r="Y238" s="5"/>
      <c r="AH238" s="5"/>
    </row>
    <row r="239" spans="1:34" ht="12.95" customHeight="1">
      <c r="A239" s="30">
        <v>97700</v>
      </c>
      <c r="B239" s="30">
        <v>977</v>
      </c>
      <c r="C239" s="6" t="s">
        <v>590</v>
      </c>
      <c r="D239" s="197" t="s">
        <v>13</v>
      </c>
      <c r="E239" s="76"/>
      <c r="F239" s="76"/>
      <c r="G239" s="76"/>
      <c r="H239" s="78">
        <f t="shared" si="8"/>
        <v>0</v>
      </c>
      <c r="I239" s="31" t="str">
        <f t="shared" si="9"/>
        <v/>
      </c>
      <c r="J239" s="76"/>
      <c r="K239" s="199" t="s">
        <v>143</v>
      </c>
      <c r="L239" s="163" t="s">
        <v>143</v>
      </c>
      <c r="M239" s="164"/>
      <c r="N239" s="165"/>
      <c r="O239" s="191"/>
      <c r="P239" s="167"/>
      <c r="Q239" s="172"/>
      <c r="V239" s="5"/>
      <c r="W239" s="5"/>
      <c r="Y239" s="5"/>
      <c r="AH239" s="5"/>
    </row>
    <row r="240" spans="1:34" ht="28.5" hidden="1" customHeight="1">
      <c r="A240" s="30">
        <v>97700</v>
      </c>
      <c r="B240" s="30">
        <v>977</v>
      </c>
      <c r="C240" s="6" t="s">
        <v>599</v>
      </c>
      <c r="D240" s="197" t="s">
        <v>411</v>
      </c>
      <c r="E240" s="76"/>
      <c r="F240" s="76"/>
      <c r="G240" s="76"/>
      <c r="H240" s="78">
        <f t="shared" si="8"/>
        <v>0</v>
      </c>
      <c r="I240" s="31" t="str">
        <f t="shared" si="9"/>
        <v/>
      </c>
      <c r="J240" s="76"/>
      <c r="K240" s="199" t="s">
        <v>627</v>
      </c>
      <c r="L240" s="185" t="s">
        <v>410</v>
      </c>
      <c r="M240" s="164"/>
      <c r="N240" s="165"/>
      <c r="O240" s="191"/>
      <c r="P240" s="167"/>
      <c r="Q240" s="172"/>
      <c r="V240" s="5"/>
      <c r="W240" s="5"/>
      <c r="Y240" s="5"/>
      <c r="AH240" s="5"/>
    </row>
    <row r="241" spans="1:34" ht="14.25" customHeight="1">
      <c r="A241" s="30">
        <v>98400</v>
      </c>
      <c r="B241" s="30">
        <v>984</v>
      </c>
      <c r="C241" s="6" t="s">
        <v>393</v>
      </c>
      <c r="D241" s="197" t="s">
        <v>11</v>
      </c>
      <c r="E241" s="76"/>
      <c r="F241" s="76"/>
      <c r="G241" s="76"/>
      <c r="H241" s="78">
        <f t="shared" si="8"/>
        <v>0</v>
      </c>
      <c r="I241" s="31" t="str">
        <f t="shared" si="9"/>
        <v/>
      </c>
      <c r="J241" s="76"/>
      <c r="K241" s="199" t="s">
        <v>143</v>
      </c>
      <c r="L241" s="163" t="s">
        <v>190</v>
      </c>
      <c r="M241" s="168" t="s">
        <v>190</v>
      </c>
      <c r="N241" s="164" t="s">
        <v>221</v>
      </c>
      <c r="O241" s="195"/>
      <c r="P241" s="195"/>
      <c r="Q241" s="195"/>
      <c r="V241" s="5"/>
      <c r="W241" s="5"/>
      <c r="Y241" s="5"/>
      <c r="AH241" s="5"/>
    </row>
    <row r="242" spans="1:34" ht="27.75" customHeight="1">
      <c r="A242" s="30">
        <v>99400</v>
      </c>
      <c r="B242" s="30">
        <v>994</v>
      </c>
      <c r="C242" s="6" t="s">
        <v>586</v>
      </c>
      <c r="D242" s="197" t="s">
        <v>41</v>
      </c>
      <c r="E242" s="76"/>
      <c r="F242" s="76"/>
      <c r="G242" s="76"/>
      <c r="H242" s="78">
        <f t="shared" si="8"/>
        <v>0</v>
      </c>
      <c r="I242" s="31" t="str">
        <f t="shared" si="9"/>
        <v/>
      </c>
      <c r="J242" s="76"/>
      <c r="K242" s="199" t="s">
        <v>143</v>
      </c>
      <c r="L242" s="163" t="s">
        <v>190</v>
      </c>
      <c r="M242" s="168" t="s">
        <v>190</v>
      </c>
      <c r="N242" s="169" t="s">
        <v>156</v>
      </c>
      <c r="O242" s="193" t="s">
        <v>156</v>
      </c>
      <c r="P242" s="171" t="s">
        <v>156</v>
      </c>
      <c r="Q242" s="191" t="s">
        <v>163</v>
      </c>
      <c r="V242" s="5"/>
      <c r="W242" s="5"/>
      <c r="Y242" s="5"/>
      <c r="AH242" s="5"/>
    </row>
    <row r="243" spans="1:34" ht="14.25" customHeight="1">
      <c r="A243" s="30">
        <v>99600</v>
      </c>
      <c r="B243" s="30">
        <v>996</v>
      </c>
      <c r="C243" s="6" t="s">
        <v>582</v>
      </c>
      <c r="D243" s="197" t="s">
        <v>41</v>
      </c>
      <c r="E243" s="76"/>
      <c r="F243" s="76"/>
      <c r="G243" s="76"/>
      <c r="H243" s="78">
        <f t="shared" si="8"/>
        <v>0</v>
      </c>
      <c r="I243" s="31" t="str">
        <f t="shared" si="9"/>
        <v/>
      </c>
      <c r="J243" s="76"/>
      <c r="K243" s="199" t="s">
        <v>143</v>
      </c>
      <c r="L243" s="163" t="s">
        <v>190</v>
      </c>
      <c r="M243" s="168" t="s">
        <v>190</v>
      </c>
      <c r="N243" s="169" t="s">
        <v>156</v>
      </c>
      <c r="O243" s="193" t="s">
        <v>156</v>
      </c>
      <c r="P243" s="171" t="s">
        <v>156</v>
      </c>
      <c r="Q243" s="191" t="s">
        <v>163</v>
      </c>
      <c r="V243" s="5"/>
      <c r="W243" s="5"/>
      <c r="Y243" s="5"/>
      <c r="AH243" s="5"/>
    </row>
    <row r="244" spans="1:34">
      <c r="A244" s="30">
        <v>99900</v>
      </c>
      <c r="B244" s="30">
        <v>999</v>
      </c>
      <c r="C244" s="6" t="s">
        <v>589</v>
      </c>
      <c r="D244" s="197" t="s">
        <v>96</v>
      </c>
      <c r="E244" s="76"/>
      <c r="F244" s="76"/>
      <c r="G244" s="76"/>
      <c r="H244" s="78">
        <f t="shared" si="8"/>
        <v>0</v>
      </c>
      <c r="I244" s="31" t="str">
        <f t="shared" si="9"/>
        <v/>
      </c>
      <c r="J244" s="76"/>
      <c r="K244" s="199" t="s">
        <v>143</v>
      </c>
      <c r="L244" s="163" t="s">
        <v>143</v>
      </c>
      <c r="M244" s="164" t="s">
        <v>143</v>
      </c>
      <c r="N244" s="165" t="s">
        <v>143</v>
      </c>
      <c r="O244" s="191" t="s">
        <v>143</v>
      </c>
      <c r="P244" s="167" t="s">
        <v>143</v>
      </c>
      <c r="Q244" s="160" t="s">
        <v>143</v>
      </c>
      <c r="V244" s="5"/>
      <c r="W244" s="5"/>
      <c r="Y244" s="5"/>
      <c r="AH244" s="5"/>
    </row>
    <row r="245" spans="1:34">
      <c r="W245" s="5"/>
      <c r="Y245" s="5"/>
      <c r="AH245" s="5"/>
    </row>
    <row r="246" spans="1:34" hidden="1">
      <c r="W246" s="5"/>
      <c r="Y246" s="5"/>
    </row>
    <row r="247" spans="1:34" hidden="1">
      <c r="W247" s="5"/>
      <c r="Y247" s="5"/>
    </row>
    <row r="248" spans="1:34" hidden="1"/>
    <row r="249" spans="1:34" hidden="1"/>
    <row r="250" spans="1:34" hidden="1"/>
    <row r="251" spans="1:34" hidden="1"/>
    <row r="252" spans="1:34" hidden="1"/>
    <row r="253" spans="1:34" hidden="1"/>
    <row r="254" spans="1:34" hidden="1"/>
    <row r="255" spans="1:34" hidden="1"/>
    <row r="256" spans="1:34" ht="12" hidden="1" customHeight="1"/>
    <row r="257" spans="3:9" hidden="1">
      <c r="C257" s="155" t="s">
        <v>622</v>
      </c>
      <c r="D257" s="71" t="s">
        <v>169</v>
      </c>
      <c r="E257" s="71">
        <v>151</v>
      </c>
      <c r="F257" s="71"/>
      <c r="G257" s="71">
        <v>151</v>
      </c>
      <c r="H257" s="71">
        <v>151</v>
      </c>
    </row>
    <row r="258" spans="3:9" hidden="1">
      <c r="C258" s="155" t="s">
        <v>623</v>
      </c>
      <c r="D258" s="71" t="s">
        <v>168</v>
      </c>
      <c r="E258" s="71">
        <v>151</v>
      </c>
      <c r="F258" s="71"/>
      <c r="G258" s="71">
        <v>151</v>
      </c>
      <c r="H258" s="71">
        <v>151</v>
      </c>
    </row>
    <row r="259" spans="3:9" hidden="1">
      <c r="C259" s="155" t="s">
        <v>70</v>
      </c>
      <c r="D259" s="71" t="s">
        <v>167</v>
      </c>
      <c r="E259" s="71">
        <v>194</v>
      </c>
      <c r="F259" s="71"/>
      <c r="G259" s="71">
        <v>194</v>
      </c>
      <c r="H259" s="71">
        <v>194</v>
      </c>
      <c r="I259" s="2"/>
    </row>
    <row r="260" spans="3:9" ht="25.5" hidden="1">
      <c r="C260" s="155" t="s">
        <v>87</v>
      </c>
      <c r="D260" s="72" t="s">
        <v>166</v>
      </c>
      <c r="E260" s="71">
        <v>194</v>
      </c>
      <c r="F260" s="71"/>
      <c r="G260" s="71">
        <v>194</v>
      </c>
      <c r="H260" s="71">
        <v>194</v>
      </c>
      <c r="I260" s="2"/>
    </row>
    <row r="261" spans="3:9" hidden="1">
      <c r="C261" s="155" t="s">
        <v>88</v>
      </c>
      <c r="D261" s="72" t="s">
        <v>165</v>
      </c>
      <c r="E261" s="71">
        <v>194</v>
      </c>
      <c r="F261" s="71"/>
      <c r="G261" s="71">
        <v>194</v>
      </c>
      <c r="H261" s="71">
        <v>194</v>
      </c>
      <c r="I261" s="2"/>
    </row>
    <row r="262" spans="3:9" hidden="1">
      <c r="C262" s="155" t="s">
        <v>71</v>
      </c>
      <c r="D262" s="71" t="s">
        <v>170</v>
      </c>
      <c r="E262" s="71">
        <v>129</v>
      </c>
      <c r="F262" s="71"/>
      <c r="G262" s="71">
        <v>129</v>
      </c>
      <c r="H262" s="71">
        <v>129</v>
      </c>
      <c r="I262" s="2"/>
    </row>
    <row r="263" spans="3:9" hidden="1">
      <c r="C263" s="155" t="s">
        <v>99</v>
      </c>
      <c r="D263" s="71" t="s">
        <v>180</v>
      </c>
      <c r="E263" s="71">
        <v>149</v>
      </c>
      <c r="F263" s="71"/>
      <c r="G263" s="71">
        <v>149</v>
      </c>
      <c r="H263" s="71">
        <v>149</v>
      </c>
      <c r="I263" s="2"/>
    </row>
    <row r="264" spans="3:9" hidden="1">
      <c r="C264" s="155" t="s">
        <v>204</v>
      </c>
      <c r="D264" s="71" t="s">
        <v>181</v>
      </c>
      <c r="E264" s="71">
        <v>149</v>
      </c>
      <c r="F264" s="71"/>
      <c r="G264" s="71"/>
      <c r="H264" s="71"/>
      <c r="I264" s="2"/>
    </row>
    <row r="265" spans="3:9" hidden="1">
      <c r="C265" s="155" t="s">
        <v>72</v>
      </c>
      <c r="D265" s="71" t="s">
        <v>170</v>
      </c>
      <c r="E265" s="71">
        <v>152</v>
      </c>
      <c r="F265" s="71"/>
      <c r="G265" s="71">
        <v>152</v>
      </c>
      <c r="H265" s="71">
        <v>152</v>
      </c>
      <c r="I265" s="2"/>
    </row>
    <row r="266" spans="3:9" ht="28.5" hidden="1" customHeight="1">
      <c r="C266" s="155" t="s">
        <v>73</v>
      </c>
      <c r="D266" s="72" t="s">
        <v>164</v>
      </c>
      <c r="E266" s="71">
        <v>711</v>
      </c>
      <c r="F266" s="71"/>
      <c r="G266" s="71">
        <v>711</v>
      </c>
      <c r="H266" s="71">
        <v>711</v>
      </c>
      <c r="I266" s="2"/>
    </row>
    <row r="267" spans="3:9" ht="28.5" hidden="1" customHeight="1">
      <c r="C267" s="71" t="s">
        <v>42</v>
      </c>
      <c r="D267" s="72" t="s">
        <v>236</v>
      </c>
      <c r="E267" s="71">
        <v>180</v>
      </c>
      <c r="F267" s="71"/>
      <c r="G267" s="71"/>
      <c r="H267" s="71"/>
      <c r="I267" s="2"/>
    </row>
    <row r="268" spans="3:9" hidden="1">
      <c r="C268" s="71" t="s">
        <v>610</v>
      </c>
      <c r="D268" s="71" t="s">
        <v>200</v>
      </c>
      <c r="E268" s="71">
        <v>136</v>
      </c>
      <c r="F268" s="71"/>
      <c r="G268" s="71">
        <v>136</v>
      </c>
      <c r="H268" s="71">
        <v>136</v>
      </c>
      <c r="I268" s="2"/>
    </row>
    <row r="269" spans="3:9" hidden="1">
      <c r="C269" s="58"/>
      <c r="D269" s="58"/>
      <c r="E269" s="58"/>
      <c r="F269" s="58"/>
      <c r="G269" s="58"/>
      <c r="H269" s="58"/>
      <c r="I269" s="2"/>
    </row>
    <row r="270" spans="3:9">
      <c r="C270" s="58"/>
      <c r="D270" s="58"/>
      <c r="E270" s="58"/>
      <c r="F270" s="58"/>
      <c r="G270" s="58"/>
      <c r="H270" s="58"/>
      <c r="I270" s="2"/>
    </row>
    <row r="271" spans="3:9">
      <c r="C271" s="58"/>
      <c r="D271" s="58"/>
      <c r="E271" s="58"/>
      <c r="F271" s="58"/>
      <c r="G271" s="58"/>
      <c r="H271" s="58"/>
      <c r="I271" s="2"/>
    </row>
    <row r="272" spans="3:9">
      <c r="C272" s="58"/>
      <c r="D272" s="58"/>
      <c r="E272" s="58"/>
      <c r="F272" s="58"/>
      <c r="G272" s="58"/>
      <c r="H272" s="58"/>
      <c r="I272" s="5"/>
    </row>
    <row r="273" spans="3:9">
      <c r="C273" s="58"/>
      <c r="D273" s="58"/>
      <c r="E273" s="58"/>
      <c r="F273" s="58"/>
      <c r="G273" s="58"/>
      <c r="H273" s="58"/>
      <c r="I273" s="5"/>
    </row>
    <row r="274" spans="3:9">
      <c r="C274" s="58"/>
      <c r="D274" s="58"/>
      <c r="E274" s="58"/>
      <c r="F274" s="58"/>
      <c r="G274" s="58"/>
      <c r="H274" s="58"/>
      <c r="I274" s="5"/>
    </row>
    <row r="275" spans="3:9">
      <c r="C275" s="58"/>
      <c r="D275" s="58"/>
      <c r="E275" s="58"/>
      <c r="F275" s="58"/>
      <c r="G275" s="58"/>
      <c r="H275" s="58"/>
      <c r="I275" s="5"/>
    </row>
    <row r="281" spans="3:9">
      <c r="C281" s="58"/>
      <c r="D281" s="58"/>
      <c r="E281" s="58"/>
      <c r="F281" s="58"/>
      <c r="G281" s="58"/>
      <c r="H281" s="58"/>
    </row>
    <row r="282" spans="3:9">
      <c r="C282" s="58"/>
      <c r="D282" s="58"/>
      <c r="E282" s="58"/>
      <c r="F282" s="58"/>
      <c r="G282" s="58"/>
      <c r="H282" s="58"/>
    </row>
    <row r="283" spans="3:9">
      <c r="C283" s="58"/>
      <c r="D283" s="58"/>
      <c r="E283" s="58"/>
      <c r="F283" s="58"/>
      <c r="G283" s="58"/>
      <c r="H283" s="58"/>
    </row>
    <row r="284" spans="3:9">
      <c r="C284" s="58"/>
      <c r="D284" s="58"/>
      <c r="E284" s="58"/>
      <c r="F284" s="58"/>
      <c r="G284" s="58"/>
      <c r="H284" s="58"/>
    </row>
  </sheetData>
  <sheetProtection algorithmName="SHA-512" hashValue="sFKa9FvNHQymgqxo771dMjomsLOayNwbdPfinuKGvc3bsjHh85tILk2WE/N/JbIB6ZN//gNqYxcIC2W4dQwLpQ==" saltValue="EOKAnEsAOFmYunu6zAjrzg==" spinCount="100000" sheet="1" autoFilter="0"/>
  <customSheetViews>
    <customSheetView guid="{EBC42325-0D8F-4524-9BF4-4DAB83AF9AF3}" scale="110" showPageBreaks="1" showGridLines="0" fitToPage="1" showAutoFilter="1" hiddenRows="1" hiddenColumns="1" topLeftCell="I205">
      <selection activeCell="O226" sqref="O226"/>
      <pageMargins left="0.39" right="0.16" top="1.03" bottom="0.42" header="0.25" footer="0"/>
      <pageSetup scale="34" fitToHeight="3" orientation="portrait" cellComments="asDisplayed" r:id="rId1"/>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autoFilter ref="A15:AI246" xr:uid="{4A8605F2-72C7-4ABE-BB46-05B32BFE92BB}"/>
    </customSheetView>
    <customSheetView guid="{E87DB799-E6B9-45EE-BCC4-00052D1EFFA6}" scale="110" showPageBreaks="1" showGridLines="0" fitToPage="1" showAutoFilter="1" hiddenRows="1" hiddenColumns="1">
      <selection activeCell="J22" sqref="J22"/>
      <pageMargins left="0.39" right="0.16" top="1.03" bottom="0.42" header="0.25" footer="0"/>
      <pageSetup scale="33" fitToHeight="3" orientation="portrait" cellComments="asDisplayed" r:id="rId2"/>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autoFilter ref="A15:AI245" xr:uid="{D22650E9-9959-4BF7-841B-E3D578380F54}"/>
    </customSheetView>
    <customSheetView guid="{6FB5539D-B219-487E-81F4-DC77F49AAA2C}" scale="110" showPageBreaks="1" showGridLines="0" fitToPage="1" showAutoFilter="1" hiddenRows="1" hiddenColumns="1" topLeftCell="A228">
      <selection activeCell="K235" sqref="K235"/>
      <pageMargins left="0.39" right="0.16" top="1.03" bottom="0.42" header="0.25" footer="0"/>
      <pageSetup scale="34" fitToHeight="3" orientation="portrait" cellComments="asDisplayed" r:id="rId3"/>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autoFilter ref="A15:AI246" xr:uid="{C99A17E4-429C-4685-8E44-F38D50299A74}"/>
    </customSheetView>
  </customSheetViews>
  <mergeCells count="14">
    <mergeCell ref="A3:B3"/>
    <mergeCell ref="A4:B4"/>
    <mergeCell ref="A7:B7"/>
    <mergeCell ref="C1:D1"/>
    <mergeCell ref="C2:D2"/>
    <mergeCell ref="C3:D3"/>
    <mergeCell ref="C4:D4"/>
    <mergeCell ref="A1:B1"/>
    <mergeCell ref="A2:B2"/>
    <mergeCell ref="C7:D7"/>
    <mergeCell ref="C5:D5"/>
    <mergeCell ref="C6:D6"/>
    <mergeCell ref="A5:B5"/>
    <mergeCell ref="A6:B6"/>
  </mergeCells>
  <phoneticPr fontId="21" type="noConversion"/>
  <conditionalFormatting sqref="E13:H13">
    <cfRule type="notContainsBlanks" dxfId="13" priority="1">
      <formula>LEN(TRIM(E13))&gt;0</formula>
    </cfRule>
  </conditionalFormatting>
  <dataValidations count="2">
    <dataValidation type="whole" allowBlank="1" showInputMessage="1" showErrorMessage="1" error="Enter a whole number." sqref="L16:L30 J16:J244 E16:H244" xr:uid="{00000000-0002-0000-0000-000001000000}">
      <formula1>-9999999999999</formula1>
      <formula2>9999999999999</formula2>
    </dataValidation>
    <dataValidation type="list" allowBlank="1" showInputMessage="1" showErrorMessage="1" error="Use the drop-down list to enter an agency/fund name." sqref="C2:D2" xr:uid="{00000000-0002-0000-0000-000000000000}">
      <formula1>$C$257:$C$268</formula1>
    </dataValidation>
  </dataValidations>
  <pageMargins left="0.39" right="0.16" top="1.03" bottom="0.42" header="0.25" footer="0"/>
  <pageSetup scale="41" fitToHeight="6" orientation="portrait" cellComments="asDisplayed" r:id="rId4"/>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5"/>
  <sheetViews>
    <sheetView showGridLines="0" zoomScale="86" zoomScaleNormal="86" workbookViewId="0">
      <selection activeCell="C3" sqref="C3:D3"/>
    </sheetView>
  </sheetViews>
  <sheetFormatPr defaultColWidth="8.85546875" defaultRowHeight="12.75"/>
  <cols>
    <col min="1" max="1" width="11.140625" customWidth="1"/>
    <col min="2" max="2" width="10.28515625" customWidth="1"/>
    <col min="3" max="3" width="65.5703125" customWidth="1"/>
    <col min="4" max="4" width="33.7109375" customWidth="1"/>
    <col min="5" max="5" width="17.85546875" customWidth="1"/>
    <col min="6" max="6" width="17.140625" hidden="1" customWidth="1"/>
    <col min="7" max="7" width="19.7109375" hidden="1" customWidth="1"/>
    <col min="8" max="8" width="10.7109375" hidden="1" customWidth="1"/>
    <col min="9" max="9" width="2.140625" customWidth="1"/>
    <col min="10" max="10" width="21.140625" customWidth="1"/>
    <col min="11" max="11" width="28.28515625" hidden="1" customWidth="1"/>
    <col min="12" max="15" width="24.140625" hidden="1" customWidth="1"/>
    <col min="16" max="16" width="26.7109375" hidden="1" customWidth="1"/>
    <col min="17" max="17" width="24.85546875" hidden="1" customWidth="1"/>
    <col min="18" max="18" width="38.140625" hidden="1" customWidth="1"/>
    <col min="19" max="19" width="44.140625" hidden="1" customWidth="1"/>
    <col min="20" max="20" width="15.140625" hidden="1" customWidth="1"/>
    <col min="21" max="21" width="47.5703125" bestFit="1" customWidth="1"/>
    <col min="22" max="26" width="9.140625" customWidth="1"/>
  </cols>
  <sheetData>
    <row r="1" spans="1:20">
      <c r="A1" s="203" t="str">
        <f>'Part 1-Internal'!A1:B1</f>
        <v>Agency Number:</v>
      </c>
      <c r="B1" s="203"/>
      <c r="C1" s="204" t="str">
        <f>'Part 1-Internal'!C1</f>
        <v/>
      </c>
      <c r="D1" s="216"/>
      <c r="E1" s="15"/>
      <c r="F1" s="15"/>
      <c r="G1" s="15"/>
      <c r="H1" s="15"/>
      <c r="I1" s="15"/>
      <c r="J1" s="2"/>
      <c r="K1" s="2"/>
      <c r="L1" s="2"/>
      <c r="M1" s="2"/>
      <c r="N1" s="2"/>
      <c r="O1" s="2"/>
      <c r="P1" s="58"/>
      <c r="Q1" s="58"/>
      <c r="R1" s="2"/>
      <c r="S1" s="2"/>
      <c r="T1" s="2"/>
    </row>
    <row r="2" spans="1:20">
      <c r="A2" s="203" t="str">
        <f>'Part 1-Internal'!A2:B2</f>
        <v>Agency Fund Name:</v>
      </c>
      <c r="B2" s="203"/>
      <c r="C2" s="204" t="str">
        <f>IF('Part 1-Internal'!C2="","",'Part 1-Internal'!C2)</f>
        <v/>
      </c>
      <c r="D2" s="204"/>
      <c r="E2" s="15"/>
      <c r="F2" s="15"/>
      <c r="G2" s="15"/>
      <c r="H2" s="15"/>
      <c r="I2" s="15"/>
      <c r="J2" s="2"/>
      <c r="K2" s="2"/>
      <c r="L2" s="2"/>
      <c r="M2" s="2"/>
      <c r="N2" s="2"/>
      <c r="O2" s="2"/>
      <c r="P2" s="58"/>
      <c r="Q2" s="58"/>
      <c r="R2" s="2"/>
      <c r="S2" s="2"/>
      <c r="T2" s="2"/>
    </row>
    <row r="3" spans="1:20">
      <c r="A3" s="203" t="str">
        <f>'Part 1-Internal'!A3:B3</f>
        <v>Agency Contact Name:</v>
      </c>
      <c r="B3" s="203"/>
      <c r="C3" s="206" t="str">
        <f>IF('Part 1-Internal'!C3:D3="","",'Part 1-Internal'!C3:D3)</f>
        <v/>
      </c>
      <c r="D3" s="211"/>
      <c r="E3" s="15"/>
      <c r="F3" s="15"/>
      <c r="G3" s="15"/>
      <c r="H3" s="15"/>
      <c r="I3" s="15"/>
      <c r="J3" s="2"/>
      <c r="K3" s="2"/>
      <c r="L3" s="2"/>
      <c r="M3" s="2"/>
      <c r="N3" s="2"/>
      <c r="O3" s="2"/>
      <c r="P3" s="58"/>
      <c r="Q3" s="58"/>
      <c r="R3" s="2"/>
      <c r="S3" s="2"/>
      <c r="T3" s="2"/>
    </row>
    <row r="4" spans="1:20" ht="24" customHeight="1">
      <c r="A4" s="203" t="str">
        <f>'Part 1-Internal'!A4:B4</f>
        <v>Agency Contact Phone Number:</v>
      </c>
      <c r="B4" s="203"/>
      <c r="C4" s="206" t="str">
        <f>IF('Part 1-Internal'!C4:D4="","",'Part 1-Internal'!C4:D4)</f>
        <v/>
      </c>
      <c r="D4" s="211"/>
      <c r="E4" s="15"/>
      <c r="F4" s="15"/>
      <c r="G4" s="15"/>
      <c r="H4" s="15"/>
      <c r="I4" s="15"/>
      <c r="J4" s="2"/>
      <c r="K4" s="2"/>
      <c r="L4" s="2"/>
      <c r="M4" s="2"/>
      <c r="N4" s="2"/>
      <c r="O4" s="2"/>
      <c r="P4" s="58"/>
      <c r="Q4" s="58"/>
      <c r="R4" s="2"/>
      <c r="S4" s="2"/>
      <c r="T4" s="2"/>
    </row>
    <row r="5" spans="1:20" ht="25.5" customHeight="1">
      <c r="A5" s="203" t="str">
        <f>'Part 1-Internal'!A5:B5</f>
        <v>Agency Contact E-mail Address:</v>
      </c>
      <c r="B5" s="203"/>
      <c r="C5" s="212" t="str">
        <f>IF('Part 1-Internal'!C5:D5="","",'Part 1-Internal'!C5:D5)</f>
        <v/>
      </c>
      <c r="D5" s="213"/>
      <c r="E5" s="15"/>
      <c r="F5" s="15"/>
      <c r="G5" s="15"/>
      <c r="H5" s="15"/>
      <c r="I5" s="15"/>
      <c r="J5" s="2"/>
      <c r="K5" s="2"/>
      <c r="L5" s="2"/>
      <c r="M5" s="2"/>
      <c r="N5" s="2"/>
      <c r="O5" s="2"/>
      <c r="P5" s="58"/>
      <c r="Q5" s="58"/>
      <c r="R5" s="2"/>
      <c r="S5" s="2"/>
      <c r="T5" s="2"/>
    </row>
    <row r="6" spans="1:20">
      <c r="A6" s="203" t="str">
        <f>'Part 1-Internal'!A6:B6</f>
        <v>Date Completed:</v>
      </c>
      <c r="B6" s="203"/>
      <c r="C6" s="214" t="str">
        <f>IF('Part 1-Internal'!C6:D6="","",'Part 1-Internal'!C6:D6)</f>
        <v/>
      </c>
      <c r="D6" s="215"/>
      <c r="E6" s="82"/>
      <c r="F6" s="82"/>
      <c r="G6" s="82"/>
      <c r="H6" s="82"/>
      <c r="I6" s="82"/>
      <c r="J6" s="2"/>
      <c r="K6" s="2"/>
      <c r="L6" s="2"/>
      <c r="M6" s="2"/>
      <c r="N6" s="2"/>
      <c r="O6" s="2"/>
      <c r="P6" s="58"/>
      <c r="Q6" s="58"/>
      <c r="R6" s="2"/>
      <c r="S6" s="2"/>
      <c r="T6" s="2"/>
    </row>
    <row r="7" spans="1:20" ht="27.75" customHeight="1">
      <c r="A7" s="2"/>
      <c r="B7" s="2"/>
      <c r="C7" s="2" t="s">
        <v>20</v>
      </c>
      <c r="D7" s="158" t="str">
        <f>'Part 1-Internal'!D10</f>
        <v/>
      </c>
      <c r="E7" s="3"/>
      <c r="F7" s="3"/>
      <c r="G7" s="3"/>
      <c r="H7" s="3"/>
      <c r="I7" s="4"/>
      <c r="J7" s="2"/>
      <c r="K7" s="2"/>
      <c r="L7" s="2"/>
      <c r="M7" s="2"/>
      <c r="N7" s="2"/>
      <c r="O7" s="2"/>
      <c r="P7" s="58"/>
      <c r="Q7" s="58"/>
      <c r="R7" s="2"/>
      <c r="S7" s="2"/>
      <c r="T7" s="2"/>
    </row>
    <row r="8" spans="1:20">
      <c r="A8" s="2"/>
      <c r="B8" s="2"/>
      <c r="C8" s="2"/>
      <c r="D8" s="5"/>
      <c r="E8" s="3"/>
      <c r="F8" s="3"/>
      <c r="G8" s="3"/>
      <c r="H8" s="3"/>
      <c r="I8" s="4"/>
      <c r="J8" s="2"/>
      <c r="K8" s="2"/>
      <c r="L8" s="2"/>
      <c r="M8" s="2"/>
      <c r="N8" s="2"/>
      <c r="O8" s="2"/>
      <c r="P8" s="58"/>
      <c r="Q8" s="58"/>
      <c r="R8" s="2"/>
      <c r="S8" s="2"/>
      <c r="T8" s="2"/>
    </row>
    <row r="9" spans="1:20">
      <c r="A9" s="2"/>
      <c r="B9" s="2"/>
      <c r="C9" s="6" t="s">
        <v>56</v>
      </c>
      <c r="D9" s="78">
        <f>SUM(H20:H71)</f>
        <v>0</v>
      </c>
      <c r="E9" s="3"/>
      <c r="F9" s="3"/>
      <c r="G9" s="3"/>
      <c r="H9" s="3"/>
      <c r="I9" s="4"/>
      <c r="J9" s="2"/>
      <c r="K9" s="2"/>
      <c r="L9" s="2"/>
      <c r="M9" s="2"/>
      <c r="N9" s="2"/>
      <c r="O9" s="2"/>
      <c r="P9" s="58"/>
      <c r="Q9" s="58"/>
      <c r="R9" s="2"/>
      <c r="S9" s="2"/>
      <c r="T9" s="2"/>
    </row>
    <row r="10" spans="1:20">
      <c r="A10" s="2"/>
      <c r="B10" s="2"/>
      <c r="C10" s="6" t="s">
        <v>213</v>
      </c>
      <c r="D10" s="78">
        <f>SUM(H88:H90)</f>
        <v>0</v>
      </c>
      <c r="E10" s="3"/>
      <c r="F10" s="3"/>
      <c r="G10" s="3"/>
      <c r="H10" s="3"/>
      <c r="I10" s="4"/>
      <c r="J10" s="2"/>
      <c r="K10" s="2"/>
      <c r="L10" s="2"/>
      <c r="M10" s="2"/>
      <c r="N10" s="2"/>
      <c r="O10" s="2"/>
      <c r="P10" s="58"/>
      <c r="Q10" s="58"/>
      <c r="R10" s="2"/>
      <c r="S10" s="2"/>
      <c r="T10" s="2"/>
    </row>
    <row r="11" spans="1:20">
      <c r="A11" s="2"/>
      <c r="B11" s="2"/>
      <c r="C11" s="6" t="s">
        <v>47</v>
      </c>
      <c r="D11" s="78">
        <f>SUM(H91:H92,H93)</f>
        <v>0</v>
      </c>
      <c r="E11" s="3"/>
      <c r="F11" s="3"/>
      <c r="G11" s="3"/>
      <c r="H11" s="3"/>
      <c r="I11" s="4"/>
      <c r="J11" s="2"/>
      <c r="K11" s="2"/>
      <c r="L11" s="2"/>
      <c r="M11" s="2"/>
      <c r="N11" s="2"/>
      <c r="O11" s="2"/>
      <c r="P11" s="58"/>
      <c r="Q11" s="58"/>
      <c r="R11" s="2"/>
      <c r="S11" s="2"/>
      <c r="T11" s="2"/>
    </row>
    <row r="12" spans="1:20">
      <c r="A12" s="2"/>
      <c r="B12" s="2"/>
      <c r="C12" s="6" t="s">
        <v>48</v>
      </c>
      <c r="D12" s="78">
        <f>SUM(H94:H100)</f>
        <v>0</v>
      </c>
      <c r="E12" s="3"/>
      <c r="F12" s="3"/>
      <c r="G12" s="3"/>
      <c r="H12" s="3"/>
      <c r="I12" s="4"/>
      <c r="J12" s="2"/>
      <c r="K12" s="2"/>
      <c r="L12" s="2"/>
      <c r="M12" s="2"/>
      <c r="N12" s="2"/>
      <c r="O12" s="2"/>
      <c r="P12" s="130"/>
      <c r="Q12" s="130"/>
      <c r="R12" s="2"/>
      <c r="S12" s="2"/>
      <c r="T12" s="2"/>
    </row>
    <row r="13" spans="1:20">
      <c r="A13" s="2"/>
      <c r="B13" s="2"/>
      <c r="C13" s="6" t="s">
        <v>49</v>
      </c>
      <c r="D13" s="78">
        <f>SUM(H102:H103)</f>
        <v>0</v>
      </c>
      <c r="E13" s="3"/>
      <c r="F13" s="3"/>
      <c r="G13" s="3"/>
      <c r="H13" s="3"/>
      <c r="I13" s="4"/>
      <c r="J13" s="2"/>
      <c r="K13" s="2"/>
      <c r="L13" s="2"/>
      <c r="M13" s="2"/>
      <c r="N13" s="2"/>
      <c r="O13" s="2"/>
      <c r="P13" s="131"/>
      <c r="Q13" s="131"/>
      <c r="R13" s="2"/>
      <c r="S13" s="2"/>
      <c r="T13" s="2"/>
    </row>
    <row r="14" spans="1:20">
      <c r="A14" s="2"/>
      <c r="B14" s="2"/>
      <c r="C14" s="6" t="s">
        <v>52</v>
      </c>
      <c r="D14" s="78">
        <f>SUM(H73:H86,H107:H225)</f>
        <v>0</v>
      </c>
      <c r="E14" s="3"/>
      <c r="F14" s="3"/>
      <c r="G14" s="3"/>
      <c r="H14" s="3"/>
      <c r="I14" s="4"/>
      <c r="J14" s="2"/>
      <c r="K14" s="2"/>
      <c r="L14" s="2"/>
      <c r="M14" s="2"/>
      <c r="N14" s="2"/>
      <c r="O14" s="2"/>
      <c r="P14" s="58"/>
      <c r="Q14" s="58"/>
      <c r="R14" s="2"/>
      <c r="S14" s="2"/>
      <c r="T14" s="2"/>
    </row>
    <row r="15" spans="1:20">
      <c r="A15" s="2"/>
      <c r="B15" s="2"/>
      <c r="C15" s="5" t="s">
        <v>74</v>
      </c>
      <c r="D15" s="79">
        <f>IF(SUM(H20:H225)=SUM(D9:D14),SUM(H20:H225),"ERROR")</f>
        <v>0</v>
      </c>
      <c r="E15" s="59" t="s">
        <v>57</v>
      </c>
      <c r="F15" s="59"/>
      <c r="G15" s="59"/>
      <c r="H15" s="59"/>
      <c r="I15" s="4"/>
      <c r="J15" s="95" t="s">
        <v>116</v>
      </c>
      <c r="K15" s="95"/>
      <c r="L15" s="132"/>
      <c r="M15" s="132"/>
      <c r="N15" s="132"/>
      <c r="O15" s="132"/>
      <c r="P15" s="132"/>
      <c r="Q15" s="132"/>
      <c r="R15" s="132"/>
      <c r="S15" s="132"/>
      <c r="T15" s="13"/>
    </row>
    <row r="16" spans="1:20">
      <c r="A16" s="2"/>
      <c r="B16" s="2"/>
      <c r="C16" s="80" t="s">
        <v>102</v>
      </c>
      <c r="D16" s="81">
        <f>(SUM(H20:H225))-SUM(D9:D14)</f>
        <v>0</v>
      </c>
      <c r="E16" s="59"/>
      <c r="F16" s="59"/>
      <c r="G16" s="59"/>
      <c r="H16" s="59"/>
      <c r="I16" s="4"/>
      <c r="J16" s="91">
        <f>SUM(J20:J225)</f>
        <v>0</v>
      </c>
      <c r="K16" s="200" t="s">
        <v>624</v>
      </c>
      <c r="L16" s="133" t="s">
        <v>243</v>
      </c>
      <c r="M16" s="133" t="s">
        <v>224</v>
      </c>
      <c r="N16" s="133" t="s">
        <v>215</v>
      </c>
      <c r="O16" s="133" t="s">
        <v>207</v>
      </c>
      <c r="P16" s="133" t="s">
        <v>192</v>
      </c>
      <c r="Q16" s="133" t="s">
        <v>191</v>
      </c>
      <c r="R16" s="133" t="s">
        <v>607</v>
      </c>
      <c r="S16" s="133" t="s">
        <v>608</v>
      </c>
      <c r="T16" s="13"/>
    </row>
    <row r="17" spans="1:20" ht="24" customHeight="1">
      <c r="A17" s="2"/>
      <c r="B17" s="2"/>
      <c r="C17" s="5"/>
      <c r="D17" s="5"/>
      <c r="E17" s="125" t="str">
        <f>IF(C2="Enterprise Applications","Cardinal System","")</f>
        <v/>
      </c>
      <c r="F17" s="125" t="str">
        <f>IF(C2="Enterprise Applications","Performance Budgeting System","")</f>
        <v/>
      </c>
      <c r="G17" s="125" t="str">
        <f>IF(C2="Enterprise Applications","Payroll System Replacement Project","")</f>
        <v/>
      </c>
      <c r="H17" s="125" t="str">
        <f>IF(C2="Enterprise Applications","Total","")</f>
        <v/>
      </c>
      <c r="I17" s="4"/>
      <c r="J17" s="2"/>
      <c r="K17" s="2"/>
      <c r="L17" s="2"/>
      <c r="M17" s="2"/>
      <c r="N17" s="2"/>
      <c r="O17" s="159"/>
      <c r="P17" s="159"/>
      <c r="Q17" s="159"/>
      <c r="R17" s="159"/>
      <c r="S17" s="159"/>
      <c r="T17" s="13"/>
    </row>
    <row r="18" spans="1:20">
      <c r="A18" s="7"/>
      <c r="B18" s="7"/>
      <c r="C18" s="8"/>
      <c r="D18" s="9"/>
      <c r="E18" s="60" t="s">
        <v>46</v>
      </c>
      <c r="F18" s="60" t="s">
        <v>46</v>
      </c>
      <c r="G18" s="60" t="s">
        <v>46</v>
      </c>
      <c r="H18" s="60" t="s">
        <v>46</v>
      </c>
      <c r="I18" s="4"/>
      <c r="J18" s="94" t="s">
        <v>115</v>
      </c>
      <c r="K18" s="94"/>
      <c r="L18" s="94"/>
      <c r="M18" s="94"/>
      <c r="N18" s="94"/>
      <c r="O18" s="159"/>
      <c r="P18" s="159"/>
      <c r="Q18" s="159"/>
      <c r="R18" s="159"/>
      <c r="S18" s="159"/>
      <c r="T18" s="13"/>
    </row>
    <row r="19" spans="1:20" ht="72" customHeight="1">
      <c r="A19" s="88" t="s">
        <v>142</v>
      </c>
      <c r="B19" s="86" t="s">
        <v>43</v>
      </c>
      <c r="C19" s="87" t="s">
        <v>44</v>
      </c>
      <c r="D19" s="88" t="s">
        <v>39</v>
      </c>
      <c r="E19" s="12" t="s">
        <v>67</v>
      </c>
      <c r="F19" s="12" t="s">
        <v>67</v>
      </c>
      <c r="G19" s="12" t="s">
        <v>67</v>
      </c>
      <c r="H19" s="12" t="s">
        <v>67</v>
      </c>
      <c r="I19" s="3"/>
      <c r="J19" s="10" t="s">
        <v>637</v>
      </c>
      <c r="K19" s="10"/>
      <c r="L19" s="10"/>
      <c r="M19" s="10"/>
      <c r="N19" s="10"/>
      <c r="O19" s="10"/>
      <c r="P19" s="159"/>
      <c r="Q19" s="160"/>
      <c r="R19" s="161"/>
      <c r="S19" s="161"/>
      <c r="T19" s="6"/>
    </row>
    <row r="20" spans="1:20">
      <c r="A20" s="30">
        <v>20400</v>
      </c>
      <c r="B20" s="116">
        <v>204</v>
      </c>
      <c r="C20" s="13" t="s">
        <v>412</v>
      </c>
      <c r="D20" s="156" t="s">
        <v>11</v>
      </c>
      <c r="E20" s="76"/>
      <c r="F20" s="162"/>
      <c r="G20" s="162"/>
      <c r="H20" s="78">
        <f>SUM(E20:G20)</f>
        <v>0</v>
      </c>
      <c r="I20" s="3"/>
      <c r="J20" s="76"/>
      <c r="K20" s="199" t="s">
        <v>143</v>
      </c>
      <c r="L20" s="163" t="s">
        <v>143</v>
      </c>
      <c r="M20" s="164" t="s">
        <v>143</v>
      </c>
      <c r="N20" s="165" t="s">
        <v>143</v>
      </c>
      <c r="O20" s="166" t="s">
        <v>143</v>
      </c>
      <c r="P20" s="167" t="s">
        <v>143</v>
      </c>
      <c r="Q20" s="160" t="s">
        <v>173</v>
      </c>
      <c r="R20" s="161" t="s">
        <v>609</v>
      </c>
      <c r="S20" s="161"/>
      <c r="T20" s="6"/>
    </row>
    <row r="21" spans="1:20">
      <c r="A21" s="30">
        <v>20700</v>
      </c>
      <c r="B21" s="116">
        <v>207</v>
      </c>
      <c r="C21" s="13" t="s">
        <v>413</v>
      </c>
      <c r="D21" s="156" t="s">
        <v>11</v>
      </c>
      <c r="E21" s="76"/>
      <c r="F21" s="162"/>
      <c r="G21" s="162"/>
      <c r="H21" s="78">
        <f t="shared" ref="H21:H71" si="0">SUM(E21:G21)</f>
        <v>0</v>
      </c>
      <c r="I21" s="3"/>
      <c r="J21" s="76"/>
      <c r="K21" s="199" t="s">
        <v>143</v>
      </c>
      <c r="L21" s="163" t="s">
        <v>143</v>
      </c>
      <c r="M21" s="164" t="s">
        <v>143</v>
      </c>
      <c r="N21" s="165" t="s">
        <v>143</v>
      </c>
      <c r="O21" s="166" t="s">
        <v>143</v>
      </c>
      <c r="P21" s="167" t="s">
        <v>143</v>
      </c>
      <c r="Q21" s="160" t="s">
        <v>173</v>
      </c>
      <c r="R21" s="161" t="s">
        <v>609</v>
      </c>
      <c r="S21" s="161"/>
      <c r="T21" s="6"/>
    </row>
    <row r="22" spans="1:20">
      <c r="A22" s="30">
        <v>20800</v>
      </c>
      <c r="B22" s="116">
        <v>208</v>
      </c>
      <c r="C22" s="13" t="s">
        <v>414</v>
      </c>
      <c r="D22" s="156" t="s">
        <v>11</v>
      </c>
      <c r="E22" s="76"/>
      <c r="F22" s="162"/>
      <c r="G22" s="162"/>
      <c r="H22" s="78">
        <f t="shared" si="0"/>
        <v>0</v>
      </c>
      <c r="I22" s="3"/>
      <c r="J22" s="76"/>
      <c r="K22" s="199" t="s">
        <v>143</v>
      </c>
      <c r="L22" s="163" t="s">
        <v>143</v>
      </c>
      <c r="M22" s="164" t="s">
        <v>143</v>
      </c>
      <c r="N22" s="165" t="s">
        <v>143</v>
      </c>
      <c r="O22" s="166" t="s">
        <v>143</v>
      </c>
      <c r="P22" s="167" t="s">
        <v>143</v>
      </c>
      <c r="Q22" s="160" t="s">
        <v>173</v>
      </c>
      <c r="R22" s="161" t="s">
        <v>609</v>
      </c>
      <c r="S22" s="161"/>
      <c r="T22" s="6"/>
    </row>
    <row r="23" spans="1:20" ht="13.5" customHeight="1">
      <c r="A23" s="30">
        <v>20900</v>
      </c>
      <c r="B23" s="116">
        <v>209</v>
      </c>
      <c r="C23" s="13" t="s">
        <v>415</v>
      </c>
      <c r="D23" s="156" t="s">
        <v>11</v>
      </c>
      <c r="E23" s="76"/>
      <c r="F23" s="162"/>
      <c r="G23" s="162"/>
      <c r="H23" s="78">
        <f t="shared" si="0"/>
        <v>0</v>
      </c>
      <c r="I23" s="3"/>
      <c r="J23" s="76"/>
      <c r="K23" s="199" t="s">
        <v>175</v>
      </c>
      <c r="L23" s="163" t="s">
        <v>175</v>
      </c>
      <c r="M23" s="168" t="s">
        <v>175</v>
      </c>
      <c r="N23" s="169" t="s">
        <v>175</v>
      </c>
      <c r="O23" s="170" t="s">
        <v>175</v>
      </c>
      <c r="P23" s="171" t="s">
        <v>175</v>
      </c>
      <c r="Q23" s="172" t="s">
        <v>175</v>
      </c>
      <c r="R23" s="161" t="s">
        <v>609</v>
      </c>
      <c r="S23" s="161"/>
      <c r="T23" s="6"/>
    </row>
    <row r="24" spans="1:20">
      <c r="A24" s="30">
        <v>21100</v>
      </c>
      <c r="B24" s="116">
        <v>211</v>
      </c>
      <c r="C24" s="13" t="s">
        <v>416</v>
      </c>
      <c r="D24" s="156" t="s">
        <v>11</v>
      </c>
      <c r="E24" s="76"/>
      <c r="F24" s="162"/>
      <c r="G24" s="162"/>
      <c r="H24" s="78">
        <f t="shared" si="0"/>
        <v>0</v>
      </c>
      <c r="I24" s="3"/>
      <c r="J24" s="76"/>
      <c r="K24" s="199" t="s">
        <v>143</v>
      </c>
      <c r="L24" s="163" t="s">
        <v>143</v>
      </c>
      <c r="M24" s="164" t="s">
        <v>143</v>
      </c>
      <c r="N24" s="165" t="s">
        <v>143</v>
      </c>
      <c r="O24" s="166" t="s">
        <v>143</v>
      </c>
      <c r="P24" s="167" t="s">
        <v>143</v>
      </c>
      <c r="Q24" s="160" t="s">
        <v>173</v>
      </c>
      <c r="R24" s="161" t="s">
        <v>609</v>
      </c>
      <c r="S24" s="161"/>
      <c r="T24" s="6"/>
    </row>
    <row r="25" spans="1:20">
      <c r="A25" s="30">
        <v>21200</v>
      </c>
      <c r="B25" s="116">
        <v>212</v>
      </c>
      <c r="C25" s="13" t="s">
        <v>417</v>
      </c>
      <c r="D25" s="156" t="s">
        <v>11</v>
      </c>
      <c r="E25" s="76"/>
      <c r="F25" s="162"/>
      <c r="G25" s="162"/>
      <c r="H25" s="78">
        <f t="shared" si="0"/>
        <v>0</v>
      </c>
      <c r="I25" s="3"/>
      <c r="J25" s="76"/>
      <c r="K25" s="199" t="s">
        <v>143</v>
      </c>
      <c r="L25" s="163" t="s">
        <v>143</v>
      </c>
      <c r="M25" s="164" t="s">
        <v>143</v>
      </c>
      <c r="N25" s="165" t="s">
        <v>143</v>
      </c>
      <c r="O25" s="166" t="s">
        <v>143</v>
      </c>
      <c r="P25" s="167" t="s">
        <v>143</v>
      </c>
      <c r="Q25" s="160" t="s">
        <v>173</v>
      </c>
      <c r="R25" s="161" t="s">
        <v>609</v>
      </c>
      <c r="S25" s="161"/>
      <c r="T25" s="6"/>
    </row>
    <row r="26" spans="1:20">
      <c r="A26" s="30">
        <v>21300</v>
      </c>
      <c r="B26" s="116">
        <v>213</v>
      </c>
      <c r="C26" s="13" t="s">
        <v>418</v>
      </c>
      <c r="D26" s="156" t="s">
        <v>11</v>
      </c>
      <c r="E26" s="76"/>
      <c r="F26" s="162"/>
      <c r="G26" s="162"/>
      <c r="H26" s="78">
        <f t="shared" si="0"/>
        <v>0</v>
      </c>
      <c r="I26" s="3"/>
      <c r="J26" s="76"/>
      <c r="K26" s="199" t="s">
        <v>143</v>
      </c>
      <c r="L26" s="163" t="s">
        <v>143</v>
      </c>
      <c r="M26" s="164" t="s">
        <v>143</v>
      </c>
      <c r="N26" s="165" t="s">
        <v>143</v>
      </c>
      <c r="O26" s="166" t="s">
        <v>143</v>
      </c>
      <c r="P26" s="167" t="s">
        <v>143</v>
      </c>
      <c r="Q26" s="160" t="s">
        <v>173</v>
      </c>
      <c r="R26" s="161" t="s">
        <v>609</v>
      </c>
      <c r="S26" s="161"/>
      <c r="T26" s="6"/>
    </row>
    <row r="27" spans="1:20">
      <c r="A27" s="30">
        <v>21400</v>
      </c>
      <c r="B27" s="116">
        <v>214</v>
      </c>
      <c r="C27" s="13" t="s">
        <v>419</v>
      </c>
      <c r="D27" s="156" t="s">
        <v>11</v>
      </c>
      <c r="E27" s="76"/>
      <c r="F27" s="162"/>
      <c r="G27" s="162"/>
      <c r="H27" s="78">
        <f t="shared" si="0"/>
        <v>0</v>
      </c>
      <c r="I27" s="3"/>
      <c r="J27" s="76"/>
      <c r="K27" s="199" t="s">
        <v>143</v>
      </c>
      <c r="L27" s="163" t="s">
        <v>143</v>
      </c>
      <c r="M27" s="164" t="s">
        <v>143</v>
      </c>
      <c r="N27" s="165" t="s">
        <v>143</v>
      </c>
      <c r="O27" s="166" t="s">
        <v>143</v>
      </c>
      <c r="P27" s="167" t="s">
        <v>143</v>
      </c>
      <c r="Q27" s="160" t="s">
        <v>173</v>
      </c>
      <c r="R27" s="161" t="s">
        <v>609</v>
      </c>
      <c r="S27" s="161"/>
      <c r="T27" s="6"/>
    </row>
    <row r="28" spans="1:20" ht="12.75" customHeight="1">
      <c r="A28" s="30">
        <v>21500</v>
      </c>
      <c r="B28" s="116">
        <v>215</v>
      </c>
      <c r="C28" s="13" t="s">
        <v>420</v>
      </c>
      <c r="D28" s="156" t="s">
        <v>11</v>
      </c>
      <c r="E28" s="76"/>
      <c r="F28" s="162"/>
      <c r="G28" s="162"/>
      <c r="H28" s="78">
        <f t="shared" si="0"/>
        <v>0</v>
      </c>
      <c r="I28" s="3"/>
      <c r="J28" s="76"/>
      <c r="K28" s="199" t="s">
        <v>179</v>
      </c>
      <c r="L28" s="163" t="s">
        <v>143</v>
      </c>
      <c r="M28" s="164" t="s">
        <v>143</v>
      </c>
      <c r="N28" s="165" t="s">
        <v>143</v>
      </c>
      <c r="O28" s="166" t="s">
        <v>143</v>
      </c>
      <c r="P28" s="167" t="s">
        <v>143</v>
      </c>
      <c r="Q28" s="160" t="s">
        <v>173</v>
      </c>
      <c r="R28" s="161" t="s">
        <v>609</v>
      </c>
      <c r="S28" s="161"/>
      <c r="T28" s="6"/>
    </row>
    <row r="29" spans="1:20">
      <c r="A29" s="30">
        <v>21600</v>
      </c>
      <c r="B29" s="116">
        <v>216</v>
      </c>
      <c r="C29" s="13" t="s">
        <v>421</v>
      </c>
      <c r="D29" s="156" t="s">
        <v>11</v>
      </c>
      <c r="E29" s="76"/>
      <c r="F29" s="162"/>
      <c r="G29" s="162"/>
      <c r="H29" s="78">
        <f t="shared" si="0"/>
        <v>0</v>
      </c>
      <c r="I29" s="3"/>
      <c r="J29" s="76"/>
      <c r="K29" s="199" t="s">
        <v>143</v>
      </c>
      <c r="L29" s="163" t="s">
        <v>143</v>
      </c>
      <c r="M29" s="164" t="s">
        <v>143</v>
      </c>
      <c r="N29" s="165" t="s">
        <v>143</v>
      </c>
      <c r="O29" s="166" t="s">
        <v>143</v>
      </c>
      <c r="P29" s="167" t="s">
        <v>143</v>
      </c>
      <c r="Q29" s="160" t="s">
        <v>173</v>
      </c>
      <c r="R29" s="161" t="s">
        <v>609</v>
      </c>
      <c r="S29" s="161"/>
      <c r="T29" s="6"/>
    </row>
    <row r="30" spans="1:20">
      <c r="A30" s="30">
        <v>21700</v>
      </c>
      <c r="B30" s="116">
        <v>217</v>
      </c>
      <c r="C30" s="13" t="s">
        <v>422</v>
      </c>
      <c r="D30" s="156" t="s">
        <v>11</v>
      </c>
      <c r="E30" s="76"/>
      <c r="F30" s="162"/>
      <c r="G30" s="162"/>
      <c r="H30" s="78">
        <f t="shared" si="0"/>
        <v>0</v>
      </c>
      <c r="I30" s="3"/>
      <c r="J30" s="76"/>
      <c r="K30" s="199" t="s">
        <v>143</v>
      </c>
      <c r="L30" s="163" t="s">
        <v>143</v>
      </c>
      <c r="M30" s="164" t="s">
        <v>143</v>
      </c>
      <c r="N30" s="165" t="s">
        <v>143</v>
      </c>
      <c r="O30" s="166" t="s">
        <v>143</v>
      </c>
      <c r="P30" s="167" t="s">
        <v>143</v>
      </c>
      <c r="Q30" s="160" t="s">
        <v>173</v>
      </c>
      <c r="R30" s="161" t="s">
        <v>609</v>
      </c>
      <c r="S30" s="161"/>
      <c r="T30" s="6"/>
    </row>
    <row r="31" spans="1:20">
      <c r="A31" s="30">
        <v>22100</v>
      </c>
      <c r="B31" s="116">
        <v>221</v>
      </c>
      <c r="C31" s="13" t="s">
        <v>423</v>
      </c>
      <c r="D31" s="156" t="s">
        <v>11</v>
      </c>
      <c r="E31" s="76"/>
      <c r="F31" s="162"/>
      <c r="G31" s="162"/>
      <c r="H31" s="78">
        <f t="shared" si="0"/>
        <v>0</v>
      </c>
      <c r="I31" s="3"/>
      <c r="J31" s="76"/>
      <c r="K31" s="199" t="s">
        <v>143</v>
      </c>
      <c r="L31" s="163" t="s">
        <v>143</v>
      </c>
      <c r="M31" s="164" t="s">
        <v>143</v>
      </c>
      <c r="N31" s="165" t="s">
        <v>143</v>
      </c>
      <c r="O31" s="166" t="s">
        <v>143</v>
      </c>
      <c r="P31" s="167" t="s">
        <v>143</v>
      </c>
      <c r="Q31" s="160" t="s">
        <v>173</v>
      </c>
      <c r="R31" s="161" t="s">
        <v>609</v>
      </c>
      <c r="S31" s="161"/>
      <c r="T31" s="6"/>
    </row>
    <row r="32" spans="1:20" ht="13.5" customHeight="1">
      <c r="A32" s="30">
        <v>22900</v>
      </c>
      <c r="B32" s="116">
        <v>229</v>
      </c>
      <c r="C32" s="13" t="s">
        <v>424</v>
      </c>
      <c r="D32" s="156" t="s">
        <v>11</v>
      </c>
      <c r="E32" s="76"/>
      <c r="F32" s="162"/>
      <c r="G32" s="162"/>
      <c r="H32" s="78">
        <f t="shared" si="0"/>
        <v>0</v>
      </c>
      <c r="I32" s="3"/>
      <c r="J32" s="76"/>
      <c r="K32" s="199" t="s">
        <v>143</v>
      </c>
      <c r="L32" s="163" t="s">
        <v>143</v>
      </c>
      <c r="M32" s="164" t="s">
        <v>143</v>
      </c>
      <c r="N32" s="165" t="s">
        <v>143</v>
      </c>
      <c r="O32" s="166" t="s">
        <v>143</v>
      </c>
      <c r="P32" s="167" t="s">
        <v>143</v>
      </c>
      <c r="Q32" s="172" t="s">
        <v>174</v>
      </c>
      <c r="R32" s="161" t="s">
        <v>609</v>
      </c>
      <c r="S32" s="161"/>
      <c r="T32" s="6"/>
    </row>
    <row r="33" spans="1:23">
      <c r="A33" s="30">
        <v>23400</v>
      </c>
      <c r="B33" s="116">
        <v>234</v>
      </c>
      <c r="C33" s="13" t="s">
        <v>425</v>
      </c>
      <c r="D33" s="156" t="s">
        <v>11</v>
      </c>
      <c r="E33" s="76"/>
      <c r="F33" s="162"/>
      <c r="G33" s="162"/>
      <c r="H33" s="78">
        <f t="shared" si="0"/>
        <v>0</v>
      </c>
      <c r="I33" s="3"/>
      <c r="J33" s="76"/>
      <c r="K33" s="199" t="s">
        <v>143</v>
      </c>
      <c r="L33" s="163" t="s">
        <v>143</v>
      </c>
      <c r="M33" s="164" t="s">
        <v>143</v>
      </c>
      <c r="N33" s="165" t="s">
        <v>143</v>
      </c>
      <c r="O33" s="166" t="s">
        <v>143</v>
      </c>
      <c r="P33" s="167" t="s">
        <v>143</v>
      </c>
      <c r="Q33" s="160" t="s">
        <v>173</v>
      </c>
      <c r="R33" s="161" t="s">
        <v>609</v>
      </c>
      <c r="S33" s="161"/>
      <c r="T33" s="6"/>
    </row>
    <row r="34" spans="1:23">
      <c r="A34" s="30">
        <v>23600</v>
      </c>
      <c r="B34" s="116">
        <v>236</v>
      </c>
      <c r="C34" s="13" t="s">
        <v>426</v>
      </c>
      <c r="D34" s="156" t="s">
        <v>11</v>
      </c>
      <c r="E34" s="76"/>
      <c r="F34" s="162"/>
      <c r="G34" s="162"/>
      <c r="H34" s="78">
        <f t="shared" si="0"/>
        <v>0</v>
      </c>
      <c r="I34" s="3"/>
      <c r="J34" s="76"/>
      <c r="K34" s="199" t="s">
        <v>143</v>
      </c>
      <c r="L34" s="163" t="s">
        <v>143</v>
      </c>
      <c r="M34" s="164" t="s">
        <v>143</v>
      </c>
      <c r="N34" s="165" t="s">
        <v>143</v>
      </c>
      <c r="O34" s="166" t="s">
        <v>143</v>
      </c>
      <c r="P34" s="167" t="s">
        <v>143</v>
      </c>
      <c r="Q34" s="160" t="s">
        <v>173</v>
      </c>
      <c r="R34" s="161" t="s">
        <v>609</v>
      </c>
      <c r="S34" s="161"/>
      <c r="T34" s="6"/>
    </row>
    <row r="35" spans="1:23">
      <c r="A35" s="30">
        <v>24100</v>
      </c>
      <c r="B35" s="116">
        <v>241</v>
      </c>
      <c r="C35" s="13" t="s">
        <v>427</v>
      </c>
      <c r="D35" s="156" t="s">
        <v>11</v>
      </c>
      <c r="E35" s="76"/>
      <c r="F35" s="162"/>
      <c r="G35" s="162"/>
      <c r="H35" s="78">
        <f t="shared" si="0"/>
        <v>0</v>
      </c>
      <c r="I35" s="4"/>
      <c r="J35" s="196"/>
      <c r="K35" s="199" t="s">
        <v>143</v>
      </c>
      <c r="L35" s="163" t="s">
        <v>143</v>
      </c>
      <c r="M35" s="164" t="s">
        <v>143</v>
      </c>
      <c r="N35" s="165" t="s">
        <v>143</v>
      </c>
      <c r="O35" s="173" t="s">
        <v>143</v>
      </c>
      <c r="P35" s="167" t="s">
        <v>143</v>
      </c>
      <c r="Q35" s="160" t="s">
        <v>173</v>
      </c>
      <c r="R35" s="161" t="s">
        <v>609</v>
      </c>
      <c r="S35" s="161"/>
      <c r="T35" s="13"/>
    </row>
    <row r="36" spans="1:23">
      <c r="A36" s="30">
        <v>24200</v>
      </c>
      <c r="B36" s="116">
        <v>242</v>
      </c>
      <c r="C36" s="13" t="s">
        <v>428</v>
      </c>
      <c r="D36" s="156" t="s">
        <v>11</v>
      </c>
      <c r="E36" s="76"/>
      <c r="F36" s="162"/>
      <c r="G36" s="162"/>
      <c r="H36" s="78">
        <f t="shared" si="0"/>
        <v>0</v>
      </c>
      <c r="I36" s="4"/>
      <c r="J36" s="196"/>
      <c r="K36" s="199" t="s">
        <v>143</v>
      </c>
      <c r="L36" s="163" t="s">
        <v>143</v>
      </c>
      <c r="M36" s="164" t="s">
        <v>143</v>
      </c>
      <c r="N36" s="165" t="s">
        <v>143</v>
      </c>
      <c r="O36" s="173" t="s">
        <v>143</v>
      </c>
      <c r="P36" s="167" t="s">
        <v>143</v>
      </c>
      <c r="Q36" s="160" t="s">
        <v>173</v>
      </c>
      <c r="R36" s="161" t="s">
        <v>609</v>
      </c>
      <c r="S36" s="161"/>
      <c r="T36" s="13"/>
    </row>
    <row r="37" spans="1:23">
      <c r="A37" s="30">
        <v>24600</v>
      </c>
      <c r="B37" s="116">
        <v>246</v>
      </c>
      <c r="C37" s="13" t="s">
        <v>429</v>
      </c>
      <c r="D37" s="156" t="s">
        <v>11</v>
      </c>
      <c r="E37" s="76"/>
      <c r="F37" s="162"/>
      <c r="G37" s="162"/>
      <c r="H37" s="78">
        <f t="shared" si="0"/>
        <v>0</v>
      </c>
      <c r="I37" s="4"/>
      <c r="J37" s="196"/>
      <c r="K37" s="199" t="s">
        <v>143</v>
      </c>
      <c r="L37" s="163" t="s">
        <v>143</v>
      </c>
      <c r="M37" s="164" t="s">
        <v>143</v>
      </c>
      <c r="N37" s="165" t="s">
        <v>143</v>
      </c>
      <c r="O37" s="173" t="s">
        <v>143</v>
      </c>
      <c r="P37" s="167" t="s">
        <v>143</v>
      </c>
      <c r="Q37" s="160" t="s">
        <v>173</v>
      </c>
      <c r="R37" s="161" t="s">
        <v>609</v>
      </c>
      <c r="S37" s="161"/>
      <c r="T37" s="13"/>
    </row>
    <row r="38" spans="1:23">
      <c r="A38" s="30">
        <v>24700</v>
      </c>
      <c r="B38" s="116">
        <v>247</v>
      </c>
      <c r="C38" s="13" t="s">
        <v>430</v>
      </c>
      <c r="D38" s="156" t="s">
        <v>11</v>
      </c>
      <c r="E38" s="76"/>
      <c r="F38" s="162"/>
      <c r="G38" s="162"/>
      <c r="H38" s="78">
        <f t="shared" si="0"/>
        <v>0</v>
      </c>
      <c r="I38" s="4"/>
      <c r="J38" s="196"/>
      <c r="K38" s="199" t="s">
        <v>143</v>
      </c>
      <c r="L38" s="163" t="s">
        <v>143</v>
      </c>
      <c r="M38" s="164" t="s">
        <v>143</v>
      </c>
      <c r="N38" s="165" t="s">
        <v>143</v>
      </c>
      <c r="O38" s="173" t="s">
        <v>143</v>
      </c>
      <c r="P38" s="167" t="s">
        <v>143</v>
      </c>
      <c r="Q38" s="160" t="s">
        <v>173</v>
      </c>
      <c r="R38" s="161" t="s">
        <v>609</v>
      </c>
      <c r="S38" s="161"/>
      <c r="T38" s="13"/>
    </row>
    <row r="39" spans="1:23" ht="12.75" customHeight="1">
      <c r="A39" s="30">
        <v>26000</v>
      </c>
      <c r="B39" s="116">
        <v>260</v>
      </c>
      <c r="C39" s="13" t="s">
        <v>431</v>
      </c>
      <c r="D39" s="156" t="s">
        <v>11</v>
      </c>
      <c r="E39" s="76"/>
      <c r="F39" s="162"/>
      <c r="G39" s="162"/>
      <c r="H39" s="78">
        <f t="shared" si="0"/>
        <v>0</v>
      </c>
      <c r="I39" s="4"/>
      <c r="J39" s="196"/>
      <c r="K39" s="202" t="s">
        <v>176</v>
      </c>
      <c r="L39" s="163" t="s">
        <v>176</v>
      </c>
      <c r="M39" s="168" t="s">
        <v>176</v>
      </c>
      <c r="N39" s="169" t="s">
        <v>176</v>
      </c>
      <c r="O39" s="174" t="s">
        <v>176</v>
      </c>
      <c r="P39" s="171" t="s">
        <v>176</v>
      </c>
      <c r="Q39" s="172" t="s">
        <v>176</v>
      </c>
      <c r="R39" s="161" t="s">
        <v>609</v>
      </c>
      <c r="S39" s="161"/>
      <c r="T39" s="134"/>
    </row>
    <row r="40" spans="1:23" ht="12" customHeight="1">
      <c r="A40" s="30">
        <v>26100</v>
      </c>
      <c r="B40" s="116">
        <v>261</v>
      </c>
      <c r="C40" s="13" t="s">
        <v>432</v>
      </c>
      <c r="D40" s="156" t="s">
        <v>11</v>
      </c>
      <c r="E40" s="76"/>
      <c r="F40" s="162"/>
      <c r="G40" s="162"/>
      <c r="H40" s="78">
        <f t="shared" si="0"/>
        <v>0</v>
      </c>
      <c r="I40" s="4"/>
      <c r="J40" s="196"/>
      <c r="K40" s="199" t="s">
        <v>143</v>
      </c>
      <c r="L40" s="163" t="s">
        <v>405</v>
      </c>
      <c r="M40" s="175" t="s">
        <v>235</v>
      </c>
      <c r="N40" s="176" t="s">
        <v>178</v>
      </c>
      <c r="O40" s="177" t="s">
        <v>178</v>
      </c>
      <c r="P40" s="178" t="s">
        <v>178</v>
      </c>
      <c r="Q40" s="172" t="s">
        <v>177</v>
      </c>
      <c r="R40" s="161" t="s">
        <v>609</v>
      </c>
      <c r="S40" s="161"/>
      <c r="T40" s="13"/>
    </row>
    <row r="41" spans="1:23">
      <c r="A41" s="30">
        <v>26800</v>
      </c>
      <c r="B41" s="116">
        <v>268</v>
      </c>
      <c r="C41" s="13" t="s">
        <v>433</v>
      </c>
      <c r="D41" s="156" t="s">
        <v>11</v>
      </c>
      <c r="E41" s="76"/>
      <c r="F41" s="162"/>
      <c r="G41" s="162"/>
      <c r="H41" s="78">
        <f t="shared" si="0"/>
        <v>0</v>
      </c>
      <c r="I41" s="4"/>
      <c r="J41" s="196"/>
      <c r="K41" s="199" t="s">
        <v>143</v>
      </c>
      <c r="L41" s="163" t="s">
        <v>143</v>
      </c>
      <c r="M41" s="164" t="s">
        <v>143</v>
      </c>
      <c r="N41" s="165" t="s">
        <v>143</v>
      </c>
      <c r="O41" s="173" t="s">
        <v>143</v>
      </c>
      <c r="P41" s="167" t="s">
        <v>143</v>
      </c>
      <c r="Q41" s="160" t="s">
        <v>173</v>
      </c>
      <c r="R41" s="161" t="s">
        <v>609</v>
      </c>
      <c r="S41" s="161"/>
      <c r="T41" s="13"/>
    </row>
    <row r="42" spans="1:23" s="180" customFormat="1" ht="12.75" customHeight="1">
      <c r="A42" s="30">
        <v>27000</v>
      </c>
      <c r="B42" s="116">
        <v>270</v>
      </c>
      <c r="C42" s="13" t="s">
        <v>434</v>
      </c>
      <c r="D42" s="156" t="s">
        <v>11</v>
      </c>
      <c r="E42" s="76"/>
      <c r="F42" s="162"/>
      <c r="G42" s="162"/>
      <c r="H42" s="78">
        <f t="shared" si="0"/>
        <v>0</v>
      </c>
      <c r="I42" s="4"/>
      <c r="J42" s="196"/>
      <c r="K42" s="199" t="s">
        <v>143</v>
      </c>
      <c r="L42" s="163" t="s">
        <v>143</v>
      </c>
      <c r="M42" s="164" t="s">
        <v>143</v>
      </c>
      <c r="N42" s="165" t="s">
        <v>143</v>
      </c>
      <c r="O42" s="173" t="s">
        <v>143</v>
      </c>
      <c r="P42" s="167" t="s">
        <v>143</v>
      </c>
      <c r="Q42" s="172" t="s">
        <v>172</v>
      </c>
      <c r="R42" s="161" t="s">
        <v>609</v>
      </c>
      <c r="S42" s="179"/>
      <c r="T42" s="134"/>
      <c r="U42"/>
      <c r="V42"/>
      <c r="W42"/>
    </row>
    <row r="43" spans="1:23">
      <c r="A43" s="30">
        <v>27500</v>
      </c>
      <c r="B43" s="116">
        <v>275</v>
      </c>
      <c r="C43" s="13" t="s">
        <v>435</v>
      </c>
      <c r="D43" s="156" t="s">
        <v>11</v>
      </c>
      <c r="E43" s="76"/>
      <c r="F43" s="162"/>
      <c r="G43" s="162"/>
      <c r="H43" s="78">
        <f t="shared" si="0"/>
        <v>0</v>
      </c>
      <c r="I43" s="4"/>
      <c r="J43" s="196"/>
      <c r="K43" s="199" t="s">
        <v>143</v>
      </c>
      <c r="L43" s="163" t="s">
        <v>143</v>
      </c>
      <c r="M43" s="164" t="s">
        <v>143</v>
      </c>
      <c r="N43" s="165" t="s">
        <v>143</v>
      </c>
      <c r="O43" s="173" t="s">
        <v>143</v>
      </c>
      <c r="P43" s="167" t="s">
        <v>143</v>
      </c>
      <c r="Q43" s="160" t="s">
        <v>173</v>
      </c>
      <c r="R43" s="161" t="s">
        <v>609</v>
      </c>
      <c r="S43" s="161"/>
      <c r="T43" s="13"/>
    </row>
    <row r="44" spans="1:23">
      <c r="A44" s="30">
        <v>27600</v>
      </c>
      <c r="B44" s="116">
        <v>276</v>
      </c>
      <c r="C44" s="13" t="s">
        <v>436</v>
      </c>
      <c r="D44" s="156" t="s">
        <v>11</v>
      </c>
      <c r="E44" s="76"/>
      <c r="F44" s="162"/>
      <c r="G44" s="162"/>
      <c r="H44" s="78">
        <f t="shared" si="0"/>
        <v>0</v>
      </c>
      <c r="I44" s="4"/>
      <c r="J44" s="196"/>
      <c r="K44" s="199" t="s">
        <v>143</v>
      </c>
      <c r="L44" s="163" t="s">
        <v>143</v>
      </c>
      <c r="M44" s="164" t="s">
        <v>143</v>
      </c>
      <c r="N44" s="165" t="s">
        <v>143</v>
      </c>
      <c r="O44" s="173" t="s">
        <v>143</v>
      </c>
      <c r="P44" s="167" t="s">
        <v>143</v>
      </c>
      <c r="Q44" s="160" t="s">
        <v>173</v>
      </c>
      <c r="R44" s="161" t="s">
        <v>609</v>
      </c>
      <c r="S44" s="161"/>
      <c r="T44" s="13"/>
    </row>
    <row r="45" spans="1:23">
      <c r="A45" s="30">
        <v>27700</v>
      </c>
      <c r="B45" s="116">
        <v>277</v>
      </c>
      <c r="C45" s="13" t="s">
        <v>437</v>
      </c>
      <c r="D45" s="156" t="s">
        <v>11</v>
      </c>
      <c r="E45" s="76"/>
      <c r="F45" s="162"/>
      <c r="G45" s="162"/>
      <c r="H45" s="78">
        <f t="shared" si="0"/>
        <v>0</v>
      </c>
      <c r="I45" s="4"/>
      <c r="J45" s="196"/>
      <c r="K45" s="199" t="s">
        <v>143</v>
      </c>
      <c r="L45" s="163" t="s">
        <v>143</v>
      </c>
      <c r="M45" s="164" t="s">
        <v>143</v>
      </c>
      <c r="N45" s="165" t="s">
        <v>143</v>
      </c>
      <c r="O45" s="173" t="s">
        <v>143</v>
      </c>
      <c r="P45" s="167" t="s">
        <v>143</v>
      </c>
      <c r="Q45" s="160" t="s">
        <v>173</v>
      </c>
      <c r="R45" s="161" t="s">
        <v>609</v>
      </c>
      <c r="S45" s="161"/>
      <c r="T45" s="13"/>
    </row>
    <row r="46" spans="1:23">
      <c r="A46" s="30">
        <v>27800</v>
      </c>
      <c r="B46" s="116">
        <v>278</v>
      </c>
      <c r="C46" s="13" t="s">
        <v>438</v>
      </c>
      <c r="D46" s="156" t="s">
        <v>11</v>
      </c>
      <c r="E46" s="76"/>
      <c r="F46" s="162"/>
      <c r="G46" s="162"/>
      <c r="H46" s="78">
        <f t="shared" si="0"/>
        <v>0</v>
      </c>
      <c r="I46" s="4"/>
      <c r="J46" s="196"/>
      <c r="K46" s="199" t="s">
        <v>143</v>
      </c>
      <c r="L46" s="163" t="s">
        <v>143</v>
      </c>
      <c r="M46" s="164" t="s">
        <v>143</v>
      </c>
      <c r="N46" s="165" t="s">
        <v>143</v>
      </c>
      <c r="O46" s="173" t="s">
        <v>143</v>
      </c>
      <c r="P46" s="167" t="s">
        <v>143</v>
      </c>
      <c r="Q46" s="160" t="s">
        <v>173</v>
      </c>
      <c r="R46" s="161" t="s">
        <v>609</v>
      </c>
      <c r="S46" s="161"/>
      <c r="T46" s="13"/>
    </row>
    <row r="47" spans="1:23">
      <c r="A47" s="30">
        <v>27900</v>
      </c>
      <c r="B47" s="116">
        <v>279</v>
      </c>
      <c r="C47" s="13" t="s">
        <v>439</v>
      </c>
      <c r="D47" s="156" t="s">
        <v>11</v>
      </c>
      <c r="E47" s="76"/>
      <c r="F47" s="162"/>
      <c r="G47" s="162"/>
      <c r="H47" s="78">
        <f t="shared" si="0"/>
        <v>0</v>
      </c>
      <c r="I47" s="4"/>
      <c r="J47" s="196"/>
      <c r="K47" s="199" t="s">
        <v>143</v>
      </c>
      <c r="L47" s="163" t="s">
        <v>143</v>
      </c>
      <c r="M47" s="164" t="s">
        <v>143</v>
      </c>
      <c r="N47" s="165" t="s">
        <v>143</v>
      </c>
      <c r="O47" s="173" t="s">
        <v>143</v>
      </c>
      <c r="P47" s="167" t="s">
        <v>143</v>
      </c>
      <c r="Q47" s="160" t="s">
        <v>173</v>
      </c>
      <c r="R47" s="161" t="s">
        <v>609</v>
      </c>
      <c r="S47" s="161"/>
      <c r="T47" s="13"/>
    </row>
    <row r="48" spans="1:23">
      <c r="A48" s="30">
        <v>28000</v>
      </c>
      <c r="B48" s="116">
        <v>280</v>
      </c>
      <c r="C48" s="13" t="s">
        <v>440</v>
      </c>
      <c r="D48" s="156" t="s">
        <v>11</v>
      </c>
      <c r="E48" s="76"/>
      <c r="F48" s="162"/>
      <c r="G48" s="162"/>
      <c r="H48" s="78">
        <f t="shared" si="0"/>
        <v>0</v>
      </c>
      <c r="I48" s="4"/>
      <c r="J48" s="196"/>
      <c r="K48" s="199" t="s">
        <v>143</v>
      </c>
      <c r="L48" s="163" t="s">
        <v>143</v>
      </c>
      <c r="M48" s="164" t="s">
        <v>143</v>
      </c>
      <c r="N48" s="165" t="s">
        <v>143</v>
      </c>
      <c r="O48" s="173" t="s">
        <v>143</v>
      </c>
      <c r="P48" s="167" t="s">
        <v>143</v>
      </c>
      <c r="Q48" s="160" t="s">
        <v>173</v>
      </c>
      <c r="R48" s="161" t="s">
        <v>609</v>
      </c>
      <c r="S48" s="161"/>
      <c r="T48" s="13"/>
    </row>
    <row r="49" spans="1:20">
      <c r="A49" s="30">
        <v>28200</v>
      </c>
      <c r="B49" s="116">
        <v>282</v>
      </c>
      <c r="C49" s="13" t="s">
        <v>441</v>
      </c>
      <c r="D49" s="156" t="s">
        <v>11</v>
      </c>
      <c r="E49" s="76"/>
      <c r="F49" s="162"/>
      <c r="G49" s="162"/>
      <c r="H49" s="78">
        <f t="shared" si="0"/>
        <v>0</v>
      </c>
      <c r="I49" s="4"/>
      <c r="J49" s="196"/>
      <c r="K49" s="199" t="s">
        <v>143</v>
      </c>
      <c r="L49" s="163" t="s">
        <v>143</v>
      </c>
      <c r="M49" s="164" t="s">
        <v>143</v>
      </c>
      <c r="N49" s="165" t="s">
        <v>143</v>
      </c>
      <c r="O49" s="173" t="s">
        <v>143</v>
      </c>
      <c r="P49" s="167" t="s">
        <v>143</v>
      </c>
      <c r="Q49" s="160" t="s">
        <v>173</v>
      </c>
      <c r="R49" s="161" t="s">
        <v>609</v>
      </c>
      <c r="S49" s="161"/>
      <c r="T49" s="13"/>
    </row>
    <row r="50" spans="1:20">
      <c r="A50" s="30">
        <v>28300</v>
      </c>
      <c r="B50" s="116">
        <v>283</v>
      </c>
      <c r="C50" s="13" t="s">
        <v>442</v>
      </c>
      <c r="D50" s="156" t="s">
        <v>11</v>
      </c>
      <c r="E50" s="76"/>
      <c r="F50" s="162"/>
      <c r="G50" s="162"/>
      <c r="H50" s="78">
        <f t="shared" si="0"/>
        <v>0</v>
      </c>
      <c r="I50" s="4"/>
      <c r="J50" s="196"/>
      <c r="K50" s="199" t="s">
        <v>143</v>
      </c>
      <c r="L50" s="163" t="s">
        <v>143</v>
      </c>
      <c r="M50" s="164" t="s">
        <v>143</v>
      </c>
      <c r="N50" s="165" t="s">
        <v>143</v>
      </c>
      <c r="O50" s="173" t="s">
        <v>143</v>
      </c>
      <c r="P50" s="167" t="s">
        <v>143</v>
      </c>
      <c r="Q50" s="160" t="s">
        <v>173</v>
      </c>
      <c r="R50" s="161" t="s">
        <v>609</v>
      </c>
      <c r="S50" s="161"/>
      <c r="T50" s="13"/>
    </row>
    <row r="51" spans="1:20" ht="13.5" customHeight="1">
      <c r="A51" s="30">
        <v>28400</v>
      </c>
      <c r="B51" s="116">
        <v>284</v>
      </c>
      <c r="C51" s="13" t="s">
        <v>443</v>
      </c>
      <c r="D51" s="156" t="s">
        <v>11</v>
      </c>
      <c r="E51" s="76"/>
      <c r="F51" s="162"/>
      <c r="G51" s="162"/>
      <c r="H51" s="78">
        <f t="shared" si="0"/>
        <v>0</v>
      </c>
      <c r="I51" s="4"/>
      <c r="J51" s="196"/>
      <c r="K51" s="199" t="s">
        <v>143</v>
      </c>
      <c r="L51" s="163" t="s">
        <v>143</v>
      </c>
      <c r="M51" s="168" t="s">
        <v>235</v>
      </c>
      <c r="N51" s="169" t="s">
        <v>179</v>
      </c>
      <c r="O51" s="181" t="s">
        <v>179</v>
      </c>
      <c r="P51" s="178" t="s">
        <v>179</v>
      </c>
      <c r="Q51" s="160" t="s">
        <v>173</v>
      </c>
      <c r="R51" s="161" t="s">
        <v>609</v>
      </c>
      <c r="S51" s="161"/>
      <c r="T51" s="13"/>
    </row>
    <row r="52" spans="1:20">
      <c r="A52" s="30">
        <v>28500</v>
      </c>
      <c r="B52" s="116">
        <v>285</v>
      </c>
      <c r="C52" s="13" t="s">
        <v>444</v>
      </c>
      <c r="D52" s="156" t="s">
        <v>11</v>
      </c>
      <c r="E52" s="76"/>
      <c r="F52" s="162"/>
      <c r="G52" s="162"/>
      <c r="H52" s="78">
        <f t="shared" si="0"/>
        <v>0</v>
      </c>
      <c r="I52" s="4"/>
      <c r="J52" s="196"/>
      <c r="K52" s="199" t="s">
        <v>143</v>
      </c>
      <c r="L52" s="163" t="s">
        <v>143</v>
      </c>
      <c r="M52" s="164" t="s">
        <v>143</v>
      </c>
      <c r="N52" s="165" t="s">
        <v>143</v>
      </c>
      <c r="O52" s="173" t="s">
        <v>143</v>
      </c>
      <c r="P52" s="167" t="s">
        <v>143</v>
      </c>
      <c r="Q52" s="160" t="s">
        <v>173</v>
      </c>
      <c r="R52" s="161" t="s">
        <v>609</v>
      </c>
      <c r="S52" s="161"/>
      <c r="T52" s="13"/>
    </row>
    <row r="53" spans="1:20">
      <c r="A53" s="30">
        <v>28600</v>
      </c>
      <c r="B53" s="116">
        <v>286</v>
      </c>
      <c r="C53" s="13" t="s">
        <v>445</v>
      </c>
      <c r="D53" s="156" t="s">
        <v>11</v>
      </c>
      <c r="E53" s="76"/>
      <c r="F53" s="162"/>
      <c r="G53" s="162"/>
      <c r="H53" s="78">
        <f t="shared" si="0"/>
        <v>0</v>
      </c>
      <c r="I53" s="4"/>
      <c r="J53" s="196"/>
      <c r="K53" s="199" t="s">
        <v>143</v>
      </c>
      <c r="L53" s="163" t="s">
        <v>143</v>
      </c>
      <c r="M53" s="164" t="s">
        <v>143</v>
      </c>
      <c r="N53" s="165" t="s">
        <v>143</v>
      </c>
      <c r="O53" s="173" t="s">
        <v>143</v>
      </c>
      <c r="P53" s="167" t="s">
        <v>143</v>
      </c>
      <c r="Q53" s="160" t="s">
        <v>173</v>
      </c>
      <c r="R53" s="161" t="s">
        <v>609</v>
      </c>
      <c r="S53" s="161"/>
      <c r="T53" s="13"/>
    </row>
    <row r="54" spans="1:20">
      <c r="A54" s="30">
        <v>28700</v>
      </c>
      <c r="B54" s="116">
        <v>287</v>
      </c>
      <c r="C54" s="13" t="s">
        <v>446</v>
      </c>
      <c r="D54" s="156" t="s">
        <v>11</v>
      </c>
      <c r="E54" s="76"/>
      <c r="F54" s="162"/>
      <c r="G54" s="162"/>
      <c r="H54" s="78">
        <f t="shared" si="0"/>
        <v>0</v>
      </c>
      <c r="I54" s="4"/>
      <c r="J54" s="196"/>
      <c r="K54" s="199" t="s">
        <v>143</v>
      </c>
      <c r="L54" s="163" t="s">
        <v>143</v>
      </c>
      <c r="M54" s="164" t="s">
        <v>143</v>
      </c>
      <c r="N54" s="165" t="s">
        <v>143</v>
      </c>
      <c r="O54" s="173" t="s">
        <v>143</v>
      </c>
      <c r="P54" s="167" t="s">
        <v>143</v>
      </c>
      <c r="Q54" s="160" t="s">
        <v>173</v>
      </c>
      <c r="R54" s="161" t="s">
        <v>609</v>
      </c>
      <c r="S54" s="161"/>
      <c r="T54" s="13"/>
    </row>
    <row r="55" spans="1:20">
      <c r="A55" s="30">
        <v>28800</v>
      </c>
      <c r="B55" s="116">
        <v>288</v>
      </c>
      <c r="C55" s="13" t="s">
        <v>447</v>
      </c>
      <c r="D55" s="156" t="s">
        <v>11</v>
      </c>
      <c r="E55" s="76"/>
      <c r="F55" s="162"/>
      <c r="G55" s="162"/>
      <c r="H55" s="78">
        <f t="shared" si="0"/>
        <v>0</v>
      </c>
      <c r="I55" s="4"/>
      <c r="J55" s="196"/>
      <c r="K55" s="199" t="s">
        <v>143</v>
      </c>
      <c r="L55" s="163" t="s">
        <v>143</v>
      </c>
      <c r="M55" s="164" t="s">
        <v>143</v>
      </c>
      <c r="N55" s="165" t="s">
        <v>143</v>
      </c>
      <c r="O55" s="173" t="s">
        <v>143</v>
      </c>
      <c r="P55" s="167" t="s">
        <v>143</v>
      </c>
      <c r="Q55" s="160" t="s">
        <v>173</v>
      </c>
      <c r="R55" s="161" t="s">
        <v>609</v>
      </c>
      <c r="S55" s="161"/>
      <c r="T55" s="13"/>
    </row>
    <row r="56" spans="1:20">
      <c r="A56" s="30">
        <v>29000</v>
      </c>
      <c r="B56" s="116">
        <v>290</v>
      </c>
      <c r="C56" s="13" t="s">
        <v>448</v>
      </c>
      <c r="D56" s="156" t="s">
        <v>11</v>
      </c>
      <c r="E56" s="76"/>
      <c r="F56" s="162"/>
      <c r="G56" s="162"/>
      <c r="H56" s="78">
        <f t="shared" si="0"/>
        <v>0</v>
      </c>
      <c r="I56" s="4"/>
      <c r="J56" s="196"/>
      <c r="K56" s="199" t="s">
        <v>143</v>
      </c>
      <c r="L56" s="163" t="s">
        <v>143</v>
      </c>
      <c r="M56" s="164" t="s">
        <v>143</v>
      </c>
      <c r="N56" s="165" t="s">
        <v>143</v>
      </c>
      <c r="O56" s="173" t="s">
        <v>143</v>
      </c>
      <c r="P56" s="167" t="s">
        <v>143</v>
      </c>
      <c r="Q56" s="160" t="s">
        <v>173</v>
      </c>
      <c r="R56" s="161" t="s">
        <v>609</v>
      </c>
      <c r="S56" s="161"/>
      <c r="T56" s="13"/>
    </row>
    <row r="57" spans="1:20">
      <c r="A57" s="30">
        <v>29100</v>
      </c>
      <c r="B57" s="116">
        <v>291</v>
      </c>
      <c r="C57" s="13" t="s">
        <v>449</v>
      </c>
      <c r="D57" s="156" t="s">
        <v>11</v>
      </c>
      <c r="E57" s="76"/>
      <c r="F57" s="162"/>
      <c r="G57" s="162"/>
      <c r="H57" s="78">
        <f t="shared" si="0"/>
        <v>0</v>
      </c>
      <c r="I57" s="4"/>
      <c r="J57" s="196"/>
      <c r="K57" s="199" t="s">
        <v>143</v>
      </c>
      <c r="L57" s="163" t="s">
        <v>143</v>
      </c>
      <c r="M57" s="164" t="s">
        <v>143</v>
      </c>
      <c r="N57" s="165" t="s">
        <v>143</v>
      </c>
      <c r="O57" s="173" t="s">
        <v>143</v>
      </c>
      <c r="P57" s="167" t="s">
        <v>143</v>
      </c>
      <c r="Q57" s="160" t="s">
        <v>173</v>
      </c>
      <c r="R57" s="161" t="s">
        <v>609</v>
      </c>
      <c r="S57" s="161"/>
      <c r="T57" s="13"/>
    </row>
    <row r="58" spans="1:20">
      <c r="A58" s="30">
        <v>29200</v>
      </c>
      <c r="B58" s="116">
        <v>292</v>
      </c>
      <c r="C58" s="13" t="s">
        <v>450</v>
      </c>
      <c r="D58" s="156" t="s">
        <v>11</v>
      </c>
      <c r="E58" s="76"/>
      <c r="F58" s="162"/>
      <c r="G58" s="162"/>
      <c r="H58" s="78">
        <f t="shared" si="0"/>
        <v>0</v>
      </c>
      <c r="I58" s="4"/>
      <c r="J58" s="196"/>
      <c r="K58" s="199" t="s">
        <v>143</v>
      </c>
      <c r="L58" s="163" t="s">
        <v>143</v>
      </c>
      <c r="M58" s="164" t="s">
        <v>143</v>
      </c>
      <c r="N58" s="165" t="s">
        <v>143</v>
      </c>
      <c r="O58" s="173" t="s">
        <v>143</v>
      </c>
      <c r="P58" s="167" t="s">
        <v>143</v>
      </c>
      <c r="Q58" s="160" t="s">
        <v>173</v>
      </c>
      <c r="R58" s="161" t="s">
        <v>609</v>
      </c>
      <c r="S58" s="161"/>
      <c r="T58" s="13"/>
    </row>
    <row r="59" spans="1:20">
      <c r="A59" s="30">
        <v>29300</v>
      </c>
      <c r="B59" s="116">
        <v>293</v>
      </c>
      <c r="C59" s="13" t="s">
        <v>451</v>
      </c>
      <c r="D59" s="156" t="s">
        <v>11</v>
      </c>
      <c r="E59" s="76"/>
      <c r="F59" s="162"/>
      <c r="G59" s="162"/>
      <c r="H59" s="78">
        <f t="shared" si="0"/>
        <v>0</v>
      </c>
      <c r="I59" s="4"/>
      <c r="J59" s="196"/>
      <c r="K59" s="199" t="s">
        <v>143</v>
      </c>
      <c r="L59" s="163" t="s">
        <v>143</v>
      </c>
      <c r="M59" s="164" t="s">
        <v>143</v>
      </c>
      <c r="N59" s="165" t="s">
        <v>143</v>
      </c>
      <c r="O59" s="173" t="s">
        <v>143</v>
      </c>
      <c r="P59" s="167" t="s">
        <v>143</v>
      </c>
      <c r="Q59" s="160" t="s">
        <v>173</v>
      </c>
      <c r="R59" s="161" t="s">
        <v>609</v>
      </c>
      <c r="S59" s="161"/>
      <c r="T59" s="13"/>
    </row>
    <row r="60" spans="1:20">
      <c r="A60" s="30">
        <v>29400</v>
      </c>
      <c r="B60" s="116">
        <v>294</v>
      </c>
      <c r="C60" s="13" t="s">
        <v>452</v>
      </c>
      <c r="D60" s="156" t="s">
        <v>11</v>
      </c>
      <c r="E60" s="76"/>
      <c r="F60" s="162"/>
      <c r="G60" s="162"/>
      <c r="H60" s="78">
        <f t="shared" si="0"/>
        <v>0</v>
      </c>
      <c r="I60" s="4"/>
      <c r="J60" s="196"/>
      <c r="K60" s="199" t="s">
        <v>143</v>
      </c>
      <c r="L60" s="163" t="s">
        <v>143</v>
      </c>
      <c r="M60" s="164" t="s">
        <v>143</v>
      </c>
      <c r="N60" s="165" t="s">
        <v>143</v>
      </c>
      <c r="O60" s="173" t="s">
        <v>143</v>
      </c>
      <c r="P60" s="167" t="s">
        <v>143</v>
      </c>
      <c r="Q60" s="160" t="s">
        <v>173</v>
      </c>
      <c r="R60" s="161" t="s">
        <v>609</v>
      </c>
      <c r="S60" s="161"/>
      <c r="T60" s="13"/>
    </row>
    <row r="61" spans="1:20">
      <c r="A61" s="30">
        <v>29500</v>
      </c>
      <c r="B61" s="116">
        <v>295</v>
      </c>
      <c r="C61" s="13" t="s">
        <v>453</v>
      </c>
      <c r="D61" s="156" t="s">
        <v>11</v>
      </c>
      <c r="E61" s="76"/>
      <c r="F61" s="162"/>
      <c r="G61" s="162"/>
      <c r="H61" s="78">
        <f t="shared" si="0"/>
        <v>0</v>
      </c>
      <c r="I61" s="4"/>
      <c r="J61" s="196"/>
      <c r="K61" s="199" t="s">
        <v>143</v>
      </c>
      <c r="L61" s="163" t="s">
        <v>143</v>
      </c>
      <c r="M61" s="164" t="s">
        <v>143</v>
      </c>
      <c r="N61" s="165" t="s">
        <v>143</v>
      </c>
      <c r="O61" s="173" t="s">
        <v>143</v>
      </c>
      <c r="P61" s="167" t="s">
        <v>143</v>
      </c>
      <c r="Q61" s="160" t="s">
        <v>173</v>
      </c>
      <c r="R61" s="161" t="s">
        <v>609</v>
      </c>
      <c r="S61" s="161"/>
      <c r="T61" s="13"/>
    </row>
    <row r="62" spans="1:20">
      <c r="A62" s="30">
        <v>29600</v>
      </c>
      <c r="B62" s="116">
        <v>296</v>
      </c>
      <c r="C62" s="13" t="s">
        <v>454</v>
      </c>
      <c r="D62" s="156" t="s">
        <v>11</v>
      </c>
      <c r="E62" s="76"/>
      <c r="F62" s="162"/>
      <c r="G62" s="162"/>
      <c r="H62" s="78">
        <f t="shared" si="0"/>
        <v>0</v>
      </c>
      <c r="I62" s="4"/>
      <c r="J62" s="196"/>
      <c r="K62" s="199" t="s">
        <v>143</v>
      </c>
      <c r="L62" s="163" t="s">
        <v>143</v>
      </c>
      <c r="M62" s="164" t="s">
        <v>143</v>
      </c>
      <c r="N62" s="165" t="s">
        <v>143</v>
      </c>
      <c r="O62" s="173" t="s">
        <v>143</v>
      </c>
      <c r="P62" s="167" t="s">
        <v>143</v>
      </c>
      <c r="Q62" s="160" t="s">
        <v>173</v>
      </c>
      <c r="R62" s="161" t="s">
        <v>609</v>
      </c>
      <c r="S62" s="161"/>
      <c r="T62" s="13"/>
    </row>
    <row r="63" spans="1:20">
      <c r="A63" s="30">
        <v>29700</v>
      </c>
      <c r="B63" s="116">
        <v>297</v>
      </c>
      <c r="C63" s="13" t="s">
        <v>455</v>
      </c>
      <c r="D63" s="156" t="s">
        <v>11</v>
      </c>
      <c r="E63" s="76"/>
      <c r="F63" s="162"/>
      <c r="G63" s="162"/>
      <c r="H63" s="78">
        <f t="shared" si="0"/>
        <v>0</v>
      </c>
      <c r="I63" s="4"/>
      <c r="J63" s="196"/>
      <c r="K63" s="199" t="s">
        <v>143</v>
      </c>
      <c r="L63" s="163" t="s">
        <v>143</v>
      </c>
      <c r="M63" s="164" t="s">
        <v>143</v>
      </c>
      <c r="N63" s="165" t="s">
        <v>143</v>
      </c>
      <c r="O63" s="173" t="s">
        <v>143</v>
      </c>
      <c r="P63" s="167" t="s">
        <v>143</v>
      </c>
      <c r="Q63" s="160" t="s">
        <v>173</v>
      </c>
      <c r="R63" s="161" t="s">
        <v>609</v>
      </c>
      <c r="S63" s="161"/>
      <c r="T63" s="13"/>
    </row>
    <row r="64" spans="1:20">
      <c r="A64" s="30">
        <v>29800</v>
      </c>
      <c r="B64" s="116">
        <v>298</v>
      </c>
      <c r="C64" s="13" t="s">
        <v>456</v>
      </c>
      <c r="D64" s="156" t="s">
        <v>11</v>
      </c>
      <c r="E64" s="76"/>
      <c r="F64" s="162"/>
      <c r="G64" s="162"/>
      <c r="H64" s="78">
        <f t="shared" si="0"/>
        <v>0</v>
      </c>
      <c r="I64" s="4"/>
      <c r="J64" s="196"/>
      <c r="K64" s="199" t="s">
        <v>143</v>
      </c>
      <c r="L64" s="163" t="s">
        <v>143</v>
      </c>
      <c r="M64" s="164" t="s">
        <v>143</v>
      </c>
      <c r="N64" s="165" t="s">
        <v>143</v>
      </c>
      <c r="O64" s="173" t="s">
        <v>143</v>
      </c>
      <c r="P64" s="167" t="s">
        <v>143</v>
      </c>
      <c r="Q64" s="160" t="s">
        <v>173</v>
      </c>
      <c r="R64" s="161" t="s">
        <v>609</v>
      </c>
      <c r="S64" s="161"/>
      <c r="T64" s="13"/>
    </row>
    <row r="65" spans="1:20">
      <c r="A65" s="30">
        <v>29900</v>
      </c>
      <c r="B65" s="116">
        <v>299</v>
      </c>
      <c r="C65" s="13" t="s">
        <v>457</v>
      </c>
      <c r="D65" s="156" t="s">
        <v>11</v>
      </c>
      <c r="E65" s="76"/>
      <c r="F65" s="162"/>
      <c r="G65" s="162"/>
      <c r="H65" s="78">
        <f t="shared" si="0"/>
        <v>0</v>
      </c>
      <c r="I65" s="4"/>
      <c r="J65" s="196"/>
      <c r="K65" s="199" t="s">
        <v>143</v>
      </c>
      <c r="L65" s="163" t="s">
        <v>143</v>
      </c>
      <c r="M65" s="164" t="s">
        <v>143</v>
      </c>
      <c r="N65" s="165" t="s">
        <v>143</v>
      </c>
      <c r="O65" s="173" t="s">
        <v>143</v>
      </c>
      <c r="P65" s="167" t="s">
        <v>143</v>
      </c>
      <c r="Q65" s="160" t="s">
        <v>173</v>
      </c>
      <c r="R65" s="161" t="s">
        <v>609</v>
      </c>
      <c r="S65" s="161"/>
      <c r="T65" s="13"/>
    </row>
    <row r="66" spans="1:20" ht="12" customHeight="1">
      <c r="A66" s="30">
        <v>88500</v>
      </c>
      <c r="B66" s="116">
        <v>885</v>
      </c>
      <c r="C66" s="13" t="s">
        <v>458</v>
      </c>
      <c r="D66" s="156" t="s">
        <v>11</v>
      </c>
      <c r="E66" s="76"/>
      <c r="F66" s="162"/>
      <c r="G66" s="162"/>
      <c r="H66" s="78">
        <f t="shared" si="0"/>
        <v>0</v>
      </c>
      <c r="I66" s="4"/>
      <c r="J66" s="196"/>
      <c r="K66" s="202" t="s">
        <v>178</v>
      </c>
      <c r="L66" s="182" t="s">
        <v>178</v>
      </c>
      <c r="M66" s="168" t="s">
        <v>178</v>
      </c>
      <c r="N66" s="169" t="s">
        <v>178</v>
      </c>
      <c r="O66" s="174" t="s">
        <v>178</v>
      </c>
      <c r="P66" s="171" t="s">
        <v>178</v>
      </c>
      <c r="Q66" s="172" t="s">
        <v>178</v>
      </c>
      <c r="R66" s="161" t="s">
        <v>609</v>
      </c>
      <c r="S66" s="161"/>
      <c r="T66" s="13"/>
    </row>
    <row r="67" spans="1:20" ht="12.75" customHeight="1">
      <c r="A67" s="30">
        <v>93500</v>
      </c>
      <c r="B67" s="116">
        <v>935</v>
      </c>
      <c r="C67" s="13" t="s">
        <v>459</v>
      </c>
      <c r="D67" s="156" t="s">
        <v>11</v>
      </c>
      <c r="E67" s="76"/>
      <c r="F67" s="162"/>
      <c r="G67" s="162"/>
      <c r="H67" s="78">
        <f t="shared" si="0"/>
        <v>0</v>
      </c>
      <c r="I67" s="4"/>
      <c r="J67" s="196"/>
      <c r="K67" s="199" t="s">
        <v>143</v>
      </c>
      <c r="L67" s="163" t="s">
        <v>143</v>
      </c>
      <c r="M67" s="164" t="s">
        <v>143</v>
      </c>
      <c r="N67" s="165" t="s">
        <v>143</v>
      </c>
      <c r="O67" s="174" t="s">
        <v>179</v>
      </c>
      <c r="P67" s="171" t="s">
        <v>179</v>
      </c>
      <c r="Q67" s="172" t="s">
        <v>179</v>
      </c>
      <c r="R67" s="161" t="s">
        <v>609</v>
      </c>
      <c r="S67" s="161"/>
      <c r="T67" s="13"/>
    </row>
    <row r="68" spans="1:20">
      <c r="A68" s="30">
        <v>93700</v>
      </c>
      <c r="B68" s="116">
        <v>937</v>
      </c>
      <c r="C68" s="13" t="s">
        <v>460</v>
      </c>
      <c r="D68" s="156" t="s">
        <v>11</v>
      </c>
      <c r="E68" s="76"/>
      <c r="F68" s="162"/>
      <c r="G68" s="162"/>
      <c r="H68" s="78">
        <f t="shared" si="0"/>
        <v>0</v>
      </c>
      <c r="I68" s="4"/>
      <c r="J68" s="196"/>
      <c r="K68" s="199" t="s">
        <v>143</v>
      </c>
      <c r="L68" s="163" t="s">
        <v>143</v>
      </c>
      <c r="M68" s="164" t="s">
        <v>143</v>
      </c>
      <c r="N68" s="165" t="s">
        <v>143</v>
      </c>
      <c r="O68" s="173" t="s">
        <v>143</v>
      </c>
      <c r="P68" s="167" t="s">
        <v>143</v>
      </c>
      <c r="Q68" s="160" t="s">
        <v>173</v>
      </c>
      <c r="R68" s="161" t="s">
        <v>609</v>
      </c>
      <c r="S68" s="161"/>
      <c r="T68" s="13"/>
    </row>
    <row r="69" spans="1:20">
      <c r="A69" s="30">
        <v>93800</v>
      </c>
      <c r="B69" s="116">
        <v>938</v>
      </c>
      <c r="C69" s="13" t="s">
        <v>461</v>
      </c>
      <c r="D69" s="156" t="s">
        <v>11</v>
      </c>
      <c r="E69" s="76"/>
      <c r="F69" s="162"/>
      <c r="G69" s="162"/>
      <c r="H69" s="78">
        <f t="shared" si="0"/>
        <v>0</v>
      </c>
      <c r="I69" s="4"/>
      <c r="J69" s="196"/>
      <c r="K69" s="199" t="s">
        <v>143</v>
      </c>
      <c r="L69" s="163" t="s">
        <v>143</v>
      </c>
      <c r="M69" s="164" t="s">
        <v>143</v>
      </c>
      <c r="N69" s="165" t="s">
        <v>143</v>
      </c>
      <c r="O69" s="173" t="s">
        <v>143</v>
      </c>
      <c r="P69" s="167" t="s">
        <v>143</v>
      </c>
      <c r="Q69" s="160" t="s">
        <v>173</v>
      </c>
      <c r="R69" s="161" t="s">
        <v>609</v>
      </c>
      <c r="S69" s="161"/>
      <c r="T69" s="13"/>
    </row>
    <row r="70" spans="1:20">
      <c r="A70" s="30">
        <v>94100</v>
      </c>
      <c r="B70" s="30">
        <v>941</v>
      </c>
      <c r="C70" s="13" t="s">
        <v>462</v>
      </c>
      <c r="D70" s="156" t="s">
        <v>11</v>
      </c>
      <c r="E70" s="76"/>
      <c r="F70" s="162"/>
      <c r="G70" s="162"/>
      <c r="H70" s="78">
        <f t="shared" si="0"/>
        <v>0</v>
      </c>
      <c r="I70" s="4"/>
      <c r="J70" s="196"/>
      <c r="K70" s="202" t="s">
        <v>176</v>
      </c>
      <c r="L70" s="182" t="s">
        <v>176</v>
      </c>
      <c r="M70" s="168" t="s">
        <v>176</v>
      </c>
      <c r="N70" s="169" t="s">
        <v>176</v>
      </c>
      <c r="O70" s="174" t="s">
        <v>176</v>
      </c>
      <c r="P70" s="171" t="s">
        <v>176</v>
      </c>
      <c r="Q70" s="172" t="s">
        <v>176</v>
      </c>
      <c r="R70" s="161" t="s">
        <v>609</v>
      </c>
      <c r="S70" s="161"/>
      <c r="T70" s="13"/>
    </row>
    <row r="71" spans="1:20">
      <c r="A71" s="30">
        <v>94800</v>
      </c>
      <c r="B71" s="30">
        <v>948</v>
      </c>
      <c r="C71" s="13" t="s">
        <v>463</v>
      </c>
      <c r="D71" s="156" t="s">
        <v>11</v>
      </c>
      <c r="E71" s="76"/>
      <c r="F71" s="162"/>
      <c r="G71" s="162"/>
      <c r="H71" s="78">
        <f t="shared" si="0"/>
        <v>0</v>
      </c>
      <c r="I71" s="4"/>
      <c r="J71" s="196"/>
      <c r="K71" s="199" t="s">
        <v>143</v>
      </c>
      <c r="L71" s="163" t="s">
        <v>143</v>
      </c>
      <c r="M71" s="164" t="s">
        <v>143</v>
      </c>
      <c r="N71" s="165" t="s">
        <v>143</v>
      </c>
      <c r="O71" s="173" t="s">
        <v>143</v>
      </c>
      <c r="P71" s="167" t="s">
        <v>143</v>
      </c>
      <c r="Q71" s="160" t="s">
        <v>173</v>
      </c>
      <c r="R71" s="161" t="s">
        <v>609</v>
      </c>
      <c r="S71" s="161"/>
      <c r="T71" s="13"/>
    </row>
    <row r="72" spans="1:20">
      <c r="A72" s="2"/>
      <c r="B72" s="14"/>
      <c r="C72" s="2"/>
      <c r="D72" s="15"/>
      <c r="E72" s="89"/>
      <c r="F72" s="89"/>
      <c r="G72" s="89"/>
      <c r="H72" s="89"/>
      <c r="I72" s="4"/>
      <c r="J72" s="2"/>
      <c r="K72" s="2"/>
      <c r="L72" s="2"/>
      <c r="M72" s="2"/>
      <c r="N72" s="2"/>
      <c r="O72" s="2"/>
      <c r="P72" s="159"/>
      <c r="Q72" s="159"/>
      <c r="R72" s="159"/>
      <c r="S72" s="159"/>
      <c r="T72" s="13"/>
    </row>
    <row r="73" spans="1:20">
      <c r="A73" s="30">
        <v>12800</v>
      </c>
      <c r="B73" s="30">
        <v>128</v>
      </c>
      <c r="C73" s="6" t="s">
        <v>633</v>
      </c>
      <c r="D73" s="6" t="s">
        <v>41</v>
      </c>
      <c r="E73" s="76"/>
      <c r="F73" s="162"/>
      <c r="G73" s="162"/>
      <c r="H73" s="78">
        <f>SUM(E73:G73)</f>
        <v>0</v>
      </c>
      <c r="I73" s="4"/>
      <c r="J73" s="76"/>
      <c r="K73" s="199" t="s">
        <v>634</v>
      </c>
      <c r="L73" s="163" t="s">
        <v>143</v>
      </c>
      <c r="M73" s="164" t="s">
        <v>143</v>
      </c>
      <c r="N73" s="89"/>
      <c r="O73" s="89"/>
      <c r="P73" s="183"/>
      <c r="Q73" s="183"/>
      <c r="R73" s="183"/>
      <c r="S73" s="183"/>
      <c r="T73" s="2"/>
    </row>
    <row r="74" spans="1:20">
      <c r="A74" s="30">
        <v>12900</v>
      </c>
      <c r="B74" s="30">
        <v>129</v>
      </c>
      <c r="C74" s="6" t="s">
        <v>470</v>
      </c>
      <c r="D74" s="156" t="s">
        <v>41</v>
      </c>
      <c r="E74" s="76"/>
      <c r="F74" s="162"/>
      <c r="G74" s="162"/>
      <c r="H74" s="78">
        <f t="shared" ref="H74:H86" si="1">SUM(E74:G74)</f>
        <v>0</v>
      </c>
      <c r="I74" s="4"/>
      <c r="J74" s="76"/>
      <c r="K74" s="199" t="s">
        <v>143</v>
      </c>
      <c r="L74" s="163" t="s">
        <v>143</v>
      </c>
      <c r="M74" s="164"/>
      <c r="N74" s="89"/>
      <c r="O74" s="89"/>
      <c r="P74" s="183"/>
      <c r="Q74" s="183"/>
      <c r="R74" s="183" t="s">
        <v>609</v>
      </c>
      <c r="S74" s="183"/>
      <c r="T74" s="2"/>
    </row>
    <row r="75" spans="1:20">
      <c r="A75" s="30">
        <v>15200</v>
      </c>
      <c r="B75" s="30">
        <v>152</v>
      </c>
      <c r="C75" s="6" t="s">
        <v>481</v>
      </c>
      <c r="D75" s="6" t="s">
        <v>41</v>
      </c>
      <c r="E75" s="76"/>
      <c r="F75" s="162"/>
      <c r="G75" s="162"/>
      <c r="H75" s="78">
        <f t="shared" si="1"/>
        <v>0</v>
      </c>
      <c r="I75" s="4"/>
      <c r="J75" s="76"/>
      <c r="K75" s="199" t="s">
        <v>143</v>
      </c>
      <c r="L75" s="184" t="s">
        <v>407</v>
      </c>
      <c r="M75" s="164" t="s">
        <v>143</v>
      </c>
      <c r="N75" s="89"/>
      <c r="O75" s="89"/>
      <c r="P75" s="183"/>
      <c r="Q75" s="183"/>
      <c r="R75" s="183" t="s">
        <v>609</v>
      </c>
      <c r="S75" s="183"/>
      <c r="T75" s="2"/>
    </row>
    <row r="76" spans="1:20">
      <c r="A76" s="30">
        <v>15200</v>
      </c>
      <c r="B76" s="30">
        <v>152</v>
      </c>
      <c r="C76" s="6" t="s">
        <v>597</v>
      </c>
      <c r="D76" s="6" t="s">
        <v>41</v>
      </c>
      <c r="E76" s="76"/>
      <c r="F76" s="162"/>
      <c r="G76" s="162"/>
      <c r="H76" s="78">
        <f t="shared" ref="H76" si="2">SUM(E76:G76)</f>
        <v>0</v>
      </c>
      <c r="I76" s="4"/>
      <c r="J76" s="76"/>
      <c r="K76" s="199" t="s">
        <v>143</v>
      </c>
      <c r="L76" s="184"/>
      <c r="M76" s="164"/>
      <c r="N76" s="89"/>
      <c r="O76" s="89"/>
      <c r="P76" s="183"/>
      <c r="Q76" s="183"/>
      <c r="R76" s="183" t="s">
        <v>609</v>
      </c>
      <c r="S76" s="183"/>
      <c r="T76" s="2"/>
    </row>
    <row r="77" spans="1:20" ht="15.75" customHeight="1">
      <c r="A77" s="30">
        <v>15400</v>
      </c>
      <c r="B77" s="30">
        <v>154</v>
      </c>
      <c r="C77" s="6" t="s">
        <v>483</v>
      </c>
      <c r="D77" s="6" t="s">
        <v>41</v>
      </c>
      <c r="E77" s="76"/>
      <c r="F77" s="162"/>
      <c r="G77" s="162"/>
      <c r="H77" s="78">
        <f t="shared" si="1"/>
        <v>0</v>
      </c>
      <c r="I77" s="4"/>
      <c r="J77" s="76"/>
      <c r="K77" s="199" t="s">
        <v>634</v>
      </c>
      <c r="L77" s="185" t="s">
        <v>406</v>
      </c>
      <c r="M77" s="168" t="s">
        <v>237</v>
      </c>
      <c r="N77" s="89"/>
      <c r="O77" s="89"/>
      <c r="P77" s="183"/>
      <c r="Q77" s="183"/>
      <c r="R77" s="183" t="s">
        <v>609</v>
      </c>
      <c r="S77" s="183"/>
      <c r="T77" s="2"/>
    </row>
    <row r="78" spans="1:20">
      <c r="A78" s="30">
        <v>15800</v>
      </c>
      <c r="B78" s="30">
        <v>158</v>
      </c>
      <c r="C78" s="13" t="s">
        <v>288</v>
      </c>
      <c r="D78" s="156" t="s">
        <v>41</v>
      </c>
      <c r="E78" s="76"/>
      <c r="F78" s="162"/>
      <c r="G78" s="162"/>
      <c r="H78" s="78">
        <f t="shared" si="1"/>
        <v>0</v>
      </c>
      <c r="I78" s="4"/>
      <c r="J78" s="196"/>
      <c r="K78" s="199" t="s">
        <v>143</v>
      </c>
      <c r="L78" s="163" t="s">
        <v>143</v>
      </c>
      <c r="M78" s="164" t="s">
        <v>143</v>
      </c>
      <c r="N78" s="165" t="s">
        <v>143</v>
      </c>
      <c r="O78" s="173" t="s">
        <v>143</v>
      </c>
      <c r="P78" s="167" t="s">
        <v>143</v>
      </c>
      <c r="Q78" s="160" t="s">
        <v>173</v>
      </c>
      <c r="R78" s="183" t="s">
        <v>609</v>
      </c>
      <c r="S78" s="161"/>
      <c r="T78" s="13"/>
    </row>
    <row r="79" spans="1:20">
      <c r="A79" s="30">
        <v>16100</v>
      </c>
      <c r="B79" s="30">
        <v>161</v>
      </c>
      <c r="C79" s="6" t="s">
        <v>487</v>
      </c>
      <c r="D79" s="6" t="s">
        <v>41</v>
      </c>
      <c r="E79" s="76"/>
      <c r="F79" s="162"/>
      <c r="G79" s="162"/>
      <c r="H79" s="78">
        <f t="shared" si="1"/>
        <v>0</v>
      </c>
      <c r="I79" s="4"/>
      <c r="J79" s="76"/>
      <c r="K79" s="199" t="s">
        <v>634</v>
      </c>
      <c r="L79" s="184" t="s">
        <v>407</v>
      </c>
      <c r="M79" s="164" t="s">
        <v>143</v>
      </c>
      <c r="N79" s="89"/>
      <c r="O79" s="89"/>
      <c r="P79" s="183"/>
      <c r="Q79" s="183"/>
      <c r="R79" s="183" t="s">
        <v>609</v>
      </c>
      <c r="S79" s="183"/>
      <c r="T79" s="2"/>
    </row>
    <row r="80" spans="1:20">
      <c r="A80" s="30">
        <v>17400</v>
      </c>
      <c r="B80" s="30">
        <v>174</v>
      </c>
      <c r="C80" s="6" t="s">
        <v>585</v>
      </c>
      <c r="D80" s="156" t="s">
        <v>41</v>
      </c>
      <c r="E80" s="76"/>
      <c r="F80" s="162"/>
      <c r="G80" s="162"/>
      <c r="H80" s="78">
        <f t="shared" si="1"/>
        <v>0</v>
      </c>
      <c r="I80" s="4"/>
      <c r="J80" s="196"/>
      <c r="K80" s="199" t="s">
        <v>143</v>
      </c>
      <c r="L80" s="163" t="s">
        <v>143</v>
      </c>
      <c r="M80" s="164" t="s">
        <v>143</v>
      </c>
      <c r="N80" s="165" t="s">
        <v>143</v>
      </c>
      <c r="O80" s="173" t="s">
        <v>143</v>
      </c>
      <c r="P80" s="167" t="s">
        <v>143</v>
      </c>
      <c r="Q80" s="160" t="s">
        <v>173</v>
      </c>
      <c r="R80" s="183" t="s">
        <v>609</v>
      </c>
      <c r="S80" s="161"/>
      <c r="T80" s="13"/>
    </row>
    <row r="81" spans="1:24">
      <c r="A81" s="30">
        <v>85100</v>
      </c>
      <c r="B81" s="30">
        <v>851</v>
      </c>
      <c r="C81" s="6" t="s">
        <v>580</v>
      </c>
      <c r="D81" s="156" t="s">
        <v>41</v>
      </c>
      <c r="E81" s="76"/>
      <c r="F81" s="162"/>
      <c r="G81" s="162"/>
      <c r="H81" s="78">
        <f t="shared" si="1"/>
        <v>0</v>
      </c>
      <c r="I81" s="4"/>
      <c r="J81" s="196"/>
      <c r="K81" s="199" t="s">
        <v>143</v>
      </c>
      <c r="L81" s="163" t="s">
        <v>143</v>
      </c>
      <c r="M81" s="164" t="s">
        <v>143</v>
      </c>
      <c r="N81" s="165" t="s">
        <v>143</v>
      </c>
      <c r="O81" s="173" t="s">
        <v>143</v>
      </c>
      <c r="P81" s="167" t="s">
        <v>143</v>
      </c>
      <c r="Q81" s="160" t="s">
        <v>173</v>
      </c>
      <c r="R81" s="183" t="s">
        <v>609</v>
      </c>
      <c r="S81" s="161"/>
      <c r="T81" s="13"/>
      <c r="X81" s="58"/>
    </row>
    <row r="82" spans="1:24">
      <c r="A82" s="30">
        <v>85200</v>
      </c>
      <c r="B82" s="30">
        <v>852</v>
      </c>
      <c r="C82" s="13" t="s">
        <v>579</v>
      </c>
      <c r="D82" s="156" t="s">
        <v>41</v>
      </c>
      <c r="E82" s="76"/>
      <c r="F82" s="162"/>
      <c r="G82" s="162"/>
      <c r="H82" s="78">
        <f t="shared" si="1"/>
        <v>0</v>
      </c>
      <c r="I82" s="4"/>
      <c r="J82" s="196"/>
      <c r="K82" s="199" t="s">
        <v>143</v>
      </c>
      <c r="L82" s="163" t="s">
        <v>143</v>
      </c>
      <c r="M82" s="164" t="s">
        <v>143</v>
      </c>
      <c r="N82" s="165" t="s">
        <v>143</v>
      </c>
      <c r="O82" s="173" t="s">
        <v>143</v>
      </c>
      <c r="P82" s="167" t="s">
        <v>143</v>
      </c>
      <c r="Q82" s="160" t="s">
        <v>173</v>
      </c>
      <c r="R82" s="183" t="s">
        <v>609</v>
      </c>
      <c r="S82" s="161"/>
      <c r="T82" s="13"/>
    </row>
    <row r="83" spans="1:24">
      <c r="A83" s="30">
        <v>92200</v>
      </c>
      <c r="B83" s="30">
        <v>922</v>
      </c>
      <c r="C83" s="6" t="s">
        <v>584</v>
      </c>
      <c r="D83" s="6" t="s">
        <v>41</v>
      </c>
      <c r="E83" s="76"/>
      <c r="F83" s="162"/>
      <c r="G83" s="162"/>
      <c r="H83" s="78">
        <f t="shared" si="1"/>
        <v>0</v>
      </c>
      <c r="I83" s="4"/>
      <c r="J83" s="76"/>
      <c r="K83" s="199" t="s">
        <v>634</v>
      </c>
      <c r="L83" s="184" t="s">
        <v>407</v>
      </c>
      <c r="M83" s="186" t="s">
        <v>238</v>
      </c>
      <c r="N83" s="89"/>
      <c r="O83" s="89"/>
      <c r="P83" s="183"/>
      <c r="Q83" s="183"/>
      <c r="R83" s="183"/>
      <c r="S83" s="183"/>
      <c r="T83" s="2"/>
      <c r="X83" s="58"/>
    </row>
    <row r="84" spans="1:24" ht="27" customHeight="1">
      <c r="A84" s="30">
        <v>99400</v>
      </c>
      <c r="B84" s="30">
        <v>994</v>
      </c>
      <c r="C84" s="6" t="s">
        <v>588</v>
      </c>
      <c r="D84" s="6" t="s">
        <v>41</v>
      </c>
      <c r="E84" s="76"/>
      <c r="F84" s="162"/>
      <c r="G84" s="162"/>
      <c r="H84" s="78">
        <f t="shared" si="1"/>
        <v>0</v>
      </c>
      <c r="I84" s="4"/>
      <c r="J84" s="76"/>
      <c r="K84" s="199" t="s">
        <v>634</v>
      </c>
      <c r="L84" s="163" t="s">
        <v>190</v>
      </c>
      <c r="M84" s="186" t="s">
        <v>190</v>
      </c>
      <c r="N84" s="89"/>
      <c r="O84" s="89"/>
      <c r="P84" s="183"/>
      <c r="Q84" s="183"/>
      <c r="R84" s="183"/>
      <c r="S84" s="183"/>
      <c r="T84" s="2"/>
    </row>
    <row r="85" spans="1:24" ht="27" customHeight="1">
      <c r="A85" s="30">
        <v>99400</v>
      </c>
      <c r="B85" s="30">
        <v>994</v>
      </c>
      <c r="C85" s="6" t="s">
        <v>587</v>
      </c>
      <c r="D85" s="6" t="s">
        <v>41</v>
      </c>
      <c r="E85" s="76"/>
      <c r="F85" s="162"/>
      <c r="G85" s="162"/>
      <c r="H85" s="78"/>
      <c r="I85" s="4"/>
      <c r="J85" s="76"/>
      <c r="K85" s="199" t="s">
        <v>634</v>
      </c>
      <c r="L85" s="163"/>
      <c r="M85" s="186"/>
      <c r="N85" s="89"/>
      <c r="O85" s="89"/>
      <c r="P85" s="183"/>
      <c r="Q85" s="183"/>
      <c r="R85" s="183"/>
      <c r="S85" s="183"/>
      <c r="T85" s="2"/>
    </row>
    <row r="86" spans="1:24">
      <c r="A86" s="30">
        <v>99600</v>
      </c>
      <c r="B86" s="142">
        <v>996</v>
      </c>
      <c r="C86" s="6" t="s">
        <v>583</v>
      </c>
      <c r="D86" s="156" t="s">
        <v>41</v>
      </c>
      <c r="E86" s="76"/>
      <c r="F86" s="162"/>
      <c r="G86" s="162"/>
      <c r="H86" s="78">
        <f t="shared" si="1"/>
        <v>0</v>
      </c>
      <c r="I86" s="4"/>
      <c r="J86" s="196"/>
      <c r="K86" s="199" t="s">
        <v>634</v>
      </c>
      <c r="L86" s="182" t="s">
        <v>190</v>
      </c>
      <c r="M86" s="186" t="s">
        <v>190</v>
      </c>
      <c r="N86" s="165"/>
      <c r="O86" s="173"/>
      <c r="P86" s="171"/>
      <c r="Q86" s="172"/>
      <c r="R86" s="161" t="s">
        <v>609</v>
      </c>
      <c r="S86" s="161"/>
      <c r="T86" s="13"/>
    </row>
    <row r="87" spans="1:24">
      <c r="A87" s="14"/>
      <c r="B87" s="14"/>
      <c r="C87" s="2"/>
      <c r="D87" s="15"/>
      <c r="E87" s="3"/>
      <c r="F87" s="3"/>
      <c r="G87" s="3"/>
      <c r="H87" s="3"/>
      <c r="I87" s="4"/>
      <c r="J87" s="2"/>
      <c r="K87" s="2"/>
      <c r="L87" s="2"/>
      <c r="M87" s="2"/>
      <c r="N87" s="2"/>
      <c r="O87" s="2"/>
      <c r="P87" s="159"/>
      <c r="Q87" s="159"/>
      <c r="R87" s="159"/>
      <c r="S87" s="159"/>
      <c r="T87" s="13"/>
    </row>
    <row r="88" spans="1:24">
      <c r="A88" s="141">
        <v>14100</v>
      </c>
      <c r="B88" s="30">
        <v>141</v>
      </c>
      <c r="C88" s="135" t="s">
        <v>472</v>
      </c>
      <c r="D88" s="156" t="s">
        <v>13</v>
      </c>
      <c r="E88" s="76"/>
      <c r="F88" s="162"/>
      <c r="G88" s="162"/>
      <c r="H88" s="78">
        <f t="shared" ref="H88:H100" si="3">SUM(E88:G88)</f>
        <v>0</v>
      </c>
      <c r="I88" s="4"/>
      <c r="J88" s="196"/>
      <c r="K88" s="199" t="s">
        <v>143</v>
      </c>
      <c r="L88" s="163" t="s">
        <v>143</v>
      </c>
      <c r="M88" s="164" t="s">
        <v>143</v>
      </c>
      <c r="N88" s="165" t="s">
        <v>143</v>
      </c>
      <c r="O88" s="173" t="s">
        <v>143</v>
      </c>
      <c r="P88" s="167" t="s">
        <v>143</v>
      </c>
      <c r="Q88" s="160" t="s">
        <v>173</v>
      </c>
      <c r="R88" s="161" t="s">
        <v>609</v>
      </c>
      <c r="S88" s="161"/>
      <c r="T88" s="13"/>
    </row>
    <row r="89" spans="1:24" ht="24" customHeight="1">
      <c r="A89" s="30">
        <v>70100</v>
      </c>
      <c r="B89" s="30">
        <v>701</v>
      </c>
      <c r="C89" s="6" t="s">
        <v>569</v>
      </c>
      <c r="D89" s="156" t="s">
        <v>13</v>
      </c>
      <c r="E89" s="76"/>
      <c r="F89" s="162"/>
      <c r="G89" s="162"/>
      <c r="H89" s="78">
        <f t="shared" si="3"/>
        <v>0</v>
      </c>
      <c r="I89" s="4"/>
      <c r="J89" s="196"/>
      <c r="K89" s="199" t="s">
        <v>143</v>
      </c>
      <c r="L89" s="163" t="s">
        <v>143</v>
      </c>
      <c r="M89" s="164" t="s">
        <v>143</v>
      </c>
      <c r="N89" s="165"/>
      <c r="O89" s="173"/>
      <c r="P89" s="167"/>
      <c r="Q89" s="160"/>
      <c r="R89" s="161" t="s">
        <v>609</v>
      </c>
      <c r="S89" s="161"/>
      <c r="T89" s="13"/>
    </row>
    <row r="90" spans="1:24">
      <c r="A90" s="30">
        <v>77700</v>
      </c>
      <c r="B90" s="30">
        <v>777</v>
      </c>
      <c r="C90" s="6" t="s">
        <v>568</v>
      </c>
      <c r="D90" s="156" t="s">
        <v>13</v>
      </c>
      <c r="E90" s="76"/>
      <c r="F90" s="162"/>
      <c r="G90" s="162"/>
      <c r="H90" s="78">
        <f t="shared" si="3"/>
        <v>0</v>
      </c>
      <c r="I90" s="4"/>
      <c r="J90" s="196"/>
      <c r="K90" s="199" t="s">
        <v>143</v>
      </c>
      <c r="L90" s="163" t="s">
        <v>143</v>
      </c>
      <c r="M90" s="164" t="s">
        <v>143</v>
      </c>
      <c r="N90" s="165"/>
      <c r="O90" s="173"/>
      <c r="P90" s="167"/>
      <c r="Q90" s="160"/>
      <c r="R90" s="161" t="s">
        <v>609</v>
      </c>
      <c r="S90" s="161"/>
      <c r="T90" s="13"/>
    </row>
    <row r="91" spans="1:24">
      <c r="A91" s="30">
        <v>20300</v>
      </c>
      <c r="B91" s="30">
        <v>203</v>
      </c>
      <c r="C91" s="6" t="s">
        <v>500</v>
      </c>
      <c r="D91" s="156" t="s">
        <v>12</v>
      </c>
      <c r="E91" s="76"/>
      <c r="F91" s="162"/>
      <c r="G91" s="162"/>
      <c r="H91" s="78">
        <f t="shared" si="3"/>
        <v>0</v>
      </c>
      <c r="I91" s="4"/>
      <c r="J91" s="196"/>
      <c r="K91" s="199" t="s">
        <v>143</v>
      </c>
      <c r="L91" s="163" t="s">
        <v>143</v>
      </c>
      <c r="M91" s="164" t="s">
        <v>143</v>
      </c>
      <c r="N91" s="165"/>
      <c r="O91" s="173"/>
      <c r="P91" s="167"/>
      <c r="Q91" s="160"/>
      <c r="R91" s="161" t="s">
        <v>609</v>
      </c>
      <c r="S91" s="161"/>
      <c r="T91" s="13"/>
    </row>
    <row r="92" spans="1:24" ht="24.6" customHeight="1">
      <c r="A92" s="30">
        <v>72000</v>
      </c>
      <c r="B92" s="30">
        <v>720</v>
      </c>
      <c r="C92" s="6" t="s">
        <v>591</v>
      </c>
      <c r="D92" s="156" t="s">
        <v>12</v>
      </c>
      <c r="E92" s="76"/>
      <c r="F92" s="162"/>
      <c r="G92" s="162"/>
      <c r="H92" s="78">
        <f t="shared" si="3"/>
        <v>0</v>
      </c>
      <c r="I92" s="4"/>
      <c r="J92" s="196"/>
      <c r="K92" s="199" t="s">
        <v>143</v>
      </c>
      <c r="L92" s="163" t="s">
        <v>143</v>
      </c>
      <c r="M92" s="164" t="s">
        <v>143</v>
      </c>
      <c r="N92" s="165"/>
      <c r="O92" s="173"/>
      <c r="P92" s="167"/>
      <c r="Q92" s="160"/>
      <c r="R92" s="161" t="s">
        <v>609</v>
      </c>
      <c r="S92" s="161"/>
      <c r="T92" s="13"/>
    </row>
    <row r="93" spans="1:24">
      <c r="A93" s="30">
        <v>76500</v>
      </c>
      <c r="B93" s="30">
        <v>765</v>
      </c>
      <c r="C93" s="6" t="s">
        <v>555</v>
      </c>
      <c r="D93" s="6" t="s">
        <v>12</v>
      </c>
      <c r="E93" s="76"/>
      <c r="F93" s="162"/>
      <c r="G93" s="162"/>
      <c r="H93" s="78">
        <f>SUM(E93:G93)</f>
        <v>0</v>
      </c>
      <c r="I93" s="4"/>
      <c r="J93" s="76"/>
      <c r="K93" s="199" t="s">
        <v>143</v>
      </c>
      <c r="L93" s="163" t="s">
        <v>143</v>
      </c>
      <c r="M93" s="164" t="s">
        <v>143</v>
      </c>
      <c r="N93" s="89"/>
      <c r="O93" s="89"/>
      <c r="P93" s="183"/>
      <c r="Q93" s="183"/>
      <c r="R93" s="183"/>
      <c r="S93" s="183"/>
      <c r="T93" s="2"/>
    </row>
    <row r="94" spans="1:24" ht="24.6" customHeight="1">
      <c r="A94" s="30">
        <v>19900</v>
      </c>
      <c r="B94" s="30">
        <v>199</v>
      </c>
      <c r="C94" s="6" t="s">
        <v>498</v>
      </c>
      <c r="D94" s="156" t="s">
        <v>10</v>
      </c>
      <c r="E94" s="76"/>
      <c r="F94" s="162"/>
      <c r="G94" s="162"/>
      <c r="H94" s="78">
        <f t="shared" si="3"/>
        <v>0</v>
      </c>
      <c r="I94" s="4"/>
      <c r="J94" s="196"/>
      <c r="K94" s="199" t="s">
        <v>143</v>
      </c>
      <c r="L94" s="163" t="s">
        <v>143</v>
      </c>
      <c r="M94" s="164" t="s">
        <v>143</v>
      </c>
      <c r="N94" s="165" t="s">
        <v>143</v>
      </c>
      <c r="O94" s="173" t="s">
        <v>143</v>
      </c>
      <c r="P94" s="167" t="s">
        <v>143</v>
      </c>
      <c r="Q94" s="160" t="s">
        <v>173</v>
      </c>
      <c r="R94" s="161" t="s">
        <v>609</v>
      </c>
      <c r="S94" s="161"/>
      <c r="T94" s="13"/>
    </row>
    <row r="95" spans="1:24">
      <c r="A95" s="30">
        <v>30900</v>
      </c>
      <c r="B95" s="30">
        <v>309</v>
      </c>
      <c r="C95" s="13" t="s">
        <v>592</v>
      </c>
      <c r="D95" s="156" t="s">
        <v>10</v>
      </c>
      <c r="E95" s="76"/>
      <c r="F95" s="162"/>
      <c r="G95" s="162"/>
      <c r="H95" s="78">
        <f t="shared" si="3"/>
        <v>0</v>
      </c>
      <c r="I95" s="4"/>
      <c r="J95" s="196"/>
      <c r="K95" s="199" t="s">
        <v>143</v>
      </c>
      <c r="L95" s="163" t="s">
        <v>143</v>
      </c>
      <c r="M95" s="164" t="s">
        <v>143</v>
      </c>
      <c r="N95" s="165"/>
      <c r="O95" s="173"/>
      <c r="P95" s="167"/>
      <c r="Q95" s="160"/>
      <c r="R95" s="161" t="s">
        <v>609</v>
      </c>
      <c r="S95" s="161"/>
      <c r="T95" s="13"/>
    </row>
    <row r="96" spans="1:24">
      <c r="A96" s="30">
        <v>31000</v>
      </c>
      <c r="B96" s="30">
        <v>310</v>
      </c>
      <c r="C96" s="13" t="s">
        <v>593</v>
      </c>
      <c r="D96" s="156" t="s">
        <v>10</v>
      </c>
      <c r="E96" s="76"/>
      <c r="F96" s="162"/>
      <c r="G96" s="162"/>
      <c r="H96" s="78">
        <f t="shared" si="3"/>
        <v>0</v>
      </c>
      <c r="I96" s="4"/>
      <c r="J96" s="196"/>
      <c r="K96" s="199" t="s">
        <v>143</v>
      </c>
      <c r="L96" s="163" t="s">
        <v>143</v>
      </c>
      <c r="M96" s="164" t="s">
        <v>143</v>
      </c>
      <c r="N96" s="165" t="s">
        <v>143</v>
      </c>
      <c r="O96" s="173" t="s">
        <v>143</v>
      </c>
      <c r="P96" s="167" t="s">
        <v>143</v>
      </c>
      <c r="Q96" s="160" t="s">
        <v>173</v>
      </c>
      <c r="R96" s="161" t="s">
        <v>609</v>
      </c>
      <c r="S96" s="161"/>
      <c r="T96" s="13"/>
    </row>
    <row r="97" spans="1:20">
      <c r="A97" s="30">
        <v>32000</v>
      </c>
      <c r="B97" s="30">
        <v>320</v>
      </c>
      <c r="C97" s="13" t="s">
        <v>594</v>
      </c>
      <c r="D97" s="156" t="s">
        <v>10</v>
      </c>
      <c r="E97" s="76"/>
      <c r="F97" s="162"/>
      <c r="G97" s="162"/>
      <c r="H97" s="78">
        <f t="shared" si="3"/>
        <v>0</v>
      </c>
      <c r="I97" s="4"/>
      <c r="J97" s="196"/>
      <c r="K97" s="199" t="s">
        <v>143</v>
      </c>
      <c r="L97" s="163" t="s">
        <v>143</v>
      </c>
      <c r="M97" s="164" t="s">
        <v>143</v>
      </c>
      <c r="N97" s="165" t="s">
        <v>143</v>
      </c>
      <c r="O97" s="173" t="s">
        <v>143</v>
      </c>
      <c r="P97" s="167" t="s">
        <v>143</v>
      </c>
      <c r="Q97" s="160" t="s">
        <v>173</v>
      </c>
      <c r="R97" s="161" t="s">
        <v>609</v>
      </c>
      <c r="S97" s="161"/>
      <c r="T97" s="13"/>
    </row>
    <row r="98" spans="1:20" ht="34.15" customHeight="1">
      <c r="A98" s="30">
        <v>35000</v>
      </c>
      <c r="B98" s="30">
        <v>350</v>
      </c>
      <c r="C98" s="6" t="s">
        <v>506</v>
      </c>
      <c r="D98" s="156" t="s">
        <v>10</v>
      </c>
      <c r="E98" s="76"/>
      <c r="F98" s="187"/>
      <c r="G98" s="162"/>
      <c r="H98" s="78">
        <f t="shared" si="3"/>
        <v>0</v>
      </c>
      <c r="I98" s="4"/>
      <c r="J98" s="196"/>
      <c r="K98" s="199" t="s">
        <v>143</v>
      </c>
      <c r="L98" s="163" t="s">
        <v>143</v>
      </c>
      <c r="M98" s="164" t="s">
        <v>143</v>
      </c>
      <c r="N98" s="165" t="s">
        <v>143</v>
      </c>
      <c r="O98" s="173" t="s">
        <v>143</v>
      </c>
      <c r="P98" s="167" t="s">
        <v>143</v>
      </c>
      <c r="Q98" s="160" t="s">
        <v>173</v>
      </c>
      <c r="R98" s="161" t="s">
        <v>609</v>
      </c>
      <c r="S98" s="161"/>
      <c r="T98" s="134"/>
    </row>
    <row r="99" spans="1:20">
      <c r="A99" s="30">
        <v>36000</v>
      </c>
      <c r="B99" s="116">
        <v>360</v>
      </c>
      <c r="C99" s="13" t="s">
        <v>595</v>
      </c>
      <c r="D99" s="156" t="s">
        <v>10</v>
      </c>
      <c r="E99" s="76"/>
      <c r="F99" s="187"/>
      <c r="G99" s="162"/>
      <c r="H99" s="78">
        <f t="shared" si="3"/>
        <v>0</v>
      </c>
      <c r="I99" s="4"/>
      <c r="J99" s="196"/>
      <c r="K99" s="199" t="s">
        <v>143</v>
      </c>
      <c r="L99" s="163" t="s">
        <v>143</v>
      </c>
      <c r="M99" s="164" t="s">
        <v>143</v>
      </c>
      <c r="N99" s="165" t="s">
        <v>143</v>
      </c>
      <c r="O99" s="173" t="s">
        <v>143</v>
      </c>
      <c r="P99" s="167" t="s">
        <v>143</v>
      </c>
      <c r="Q99" s="160" t="s">
        <v>173</v>
      </c>
      <c r="R99" s="161" t="s">
        <v>609</v>
      </c>
      <c r="S99" s="161"/>
      <c r="T99" s="13"/>
    </row>
    <row r="100" spans="1:20" ht="15" customHeight="1">
      <c r="A100" s="30">
        <v>40900</v>
      </c>
      <c r="B100" s="30">
        <v>409</v>
      </c>
      <c r="C100" s="6" t="s">
        <v>509</v>
      </c>
      <c r="D100" s="156" t="s">
        <v>10</v>
      </c>
      <c r="E100" s="76"/>
      <c r="F100" s="162"/>
      <c r="G100" s="162"/>
      <c r="H100" s="78">
        <f t="shared" si="3"/>
        <v>0</v>
      </c>
      <c r="I100" s="4"/>
      <c r="J100" s="196"/>
      <c r="K100" s="199" t="s">
        <v>143</v>
      </c>
      <c r="L100" s="163" t="s">
        <v>143</v>
      </c>
      <c r="M100" s="168" t="s">
        <v>228</v>
      </c>
      <c r="N100" s="188"/>
      <c r="O100" s="189"/>
      <c r="P100" s="167"/>
      <c r="Q100" s="160"/>
      <c r="R100" s="161" t="s">
        <v>609</v>
      </c>
      <c r="S100" s="161"/>
      <c r="T100" s="13"/>
    </row>
    <row r="101" spans="1:20">
      <c r="A101" s="14"/>
      <c r="B101" s="14"/>
      <c r="C101" s="2"/>
      <c r="D101" s="15"/>
      <c r="E101" s="3"/>
      <c r="F101" s="3"/>
      <c r="G101" s="3"/>
      <c r="H101" s="3"/>
      <c r="I101" s="4"/>
      <c r="J101" s="2"/>
      <c r="K101" s="2"/>
      <c r="L101" s="2"/>
      <c r="M101" s="2"/>
      <c r="N101" s="2"/>
      <c r="O101" s="2"/>
      <c r="P101" s="159"/>
      <c r="Q101" s="159"/>
      <c r="R101" s="159"/>
      <c r="S101" s="159"/>
      <c r="T101" s="13"/>
    </row>
    <row r="102" spans="1:20">
      <c r="A102" s="30">
        <v>40700</v>
      </c>
      <c r="B102" s="30">
        <v>407</v>
      </c>
      <c r="C102" s="13" t="s">
        <v>507</v>
      </c>
      <c r="D102" s="156" t="s">
        <v>14</v>
      </c>
      <c r="E102" s="76"/>
      <c r="F102" s="162"/>
      <c r="G102" s="162"/>
      <c r="H102" s="78">
        <f>SUM(E102:G102)</f>
        <v>0</v>
      </c>
      <c r="I102" s="4"/>
      <c r="J102" s="196"/>
      <c r="K102" s="202" t="s">
        <v>635</v>
      </c>
      <c r="L102" s="163" t="s">
        <v>143</v>
      </c>
      <c r="M102" s="164" t="s">
        <v>143</v>
      </c>
      <c r="N102" s="165" t="s">
        <v>143</v>
      </c>
      <c r="O102" s="173" t="s">
        <v>143</v>
      </c>
      <c r="P102" s="167" t="s">
        <v>143</v>
      </c>
      <c r="Q102" s="160" t="s">
        <v>173</v>
      </c>
      <c r="R102" s="161" t="s">
        <v>609</v>
      </c>
      <c r="S102" s="161"/>
      <c r="T102" s="13"/>
    </row>
    <row r="103" spans="1:20">
      <c r="A103" s="30">
        <v>50100</v>
      </c>
      <c r="B103" s="30">
        <v>501</v>
      </c>
      <c r="C103" s="6" t="s">
        <v>513</v>
      </c>
      <c r="D103" s="156" t="s">
        <v>14</v>
      </c>
      <c r="E103" s="76"/>
      <c r="F103" s="162"/>
      <c r="G103" s="162"/>
      <c r="H103" s="78">
        <f>SUM(E103:G103)</f>
        <v>0</v>
      </c>
      <c r="I103" s="4"/>
      <c r="J103" s="196"/>
      <c r="K103" s="199" t="s">
        <v>143</v>
      </c>
      <c r="L103" s="163" t="s">
        <v>143</v>
      </c>
      <c r="M103" s="164" t="s">
        <v>143</v>
      </c>
      <c r="N103" s="165" t="s">
        <v>143</v>
      </c>
      <c r="O103" s="173" t="s">
        <v>143</v>
      </c>
      <c r="P103" s="167"/>
      <c r="Q103" s="160"/>
      <c r="R103" s="161" t="s">
        <v>609</v>
      </c>
      <c r="S103" s="161"/>
      <c r="T103" s="13"/>
    </row>
    <row r="104" spans="1:20">
      <c r="A104" s="14"/>
      <c r="B104" s="2"/>
      <c r="C104" s="5"/>
      <c r="D104" s="5"/>
      <c r="E104" s="3"/>
      <c r="F104" s="3"/>
      <c r="G104" s="3"/>
      <c r="H104" s="3"/>
      <c r="I104" s="4"/>
      <c r="J104" s="2"/>
      <c r="K104" s="2"/>
      <c r="L104" s="2"/>
      <c r="M104" s="2"/>
      <c r="N104" s="2"/>
      <c r="O104" s="2"/>
      <c r="P104" s="159"/>
      <c r="Q104" s="159"/>
      <c r="R104" s="159"/>
      <c r="S104" s="159"/>
      <c r="T104" s="13"/>
    </row>
    <row r="105" spans="1:20">
      <c r="A105" s="14"/>
      <c r="B105" s="2"/>
      <c r="C105" s="5"/>
      <c r="D105" s="5"/>
      <c r="E105" s="3"/>
      <c r="F105" s="3"/>
      <c r="G105" s="3"/>
      <c r="H105" s="3"/>
      <c r="I105" s="4"/>
      <c r="J105" s="2"/>
      <c r="K105" s="2"/>
      <c r="L105" s="2"/>
      <c r="M105" s="2"/>
      <c r="N105" s="2"/>
      <c r="O105" s="2"/>
      <c r="P105" s="159"/>
      <c r="Q105" s="159"/>
      <c r="R105" s="159"/>
      <c r="S105" s="159"/>
      <c r="T105" s="13"/>
    </row>
    <row r="106" spans="1:20" ht="21.75">
      <c r="A106" s="14"/>
      <c r="B106" s="2"/>
      <c r="C106" s="16" t="s">
        <v>55</v>
      </c>
      <c r="D106" s="16" t="s">
        <v>69</v>
      </c>
      <c r="E106" s="3"/>
      <c r="F106" s="3"/>
      <c r="G106" s="3"/>
      <c r="H106" s="3"/>
      <c r="I106" s="4"/>
      <c r="J106" s="2"/>
      <c r="K106" s="2"/>
      <c r="L106" s="2"/>
      <c r="M106" s="2"/>
      <c r="N106" s="2"/>
      <c r="O106" s="2"/>
      <c r="P106" s="159"/>
      <c r="Q106" s="159"/>
      <c r="R106" s="159"/>
      <c r="S106" s="159"/>
      <c r="T106" s="13"/>
    </row>
    <row r="107" spans="1:20">
      <c r="A107" s="30" t="s">
        <v>51</v>
      </c>
      <c r="B107" s="30" t="s">
        <v>51</v>
      </c>
      <c r="C107" s="6" t="s">
        <v>50</v>
      </c>
      <c r="D107" s="6" t="s">
        <v>41</v>
      </c>
      <c r="E107" s="76"/>
      <c r="F107" s="162"/>
      <c r="G107" s="162"/>
      <c r="H107" s="78">
        <f t="shared" ref="H107:H162" si="4">SUM(E107:G107)</f>
        <v>0</v>
      </c>
      <c r="I107" s="4"/>
      <c r="J107" s="76"/>
      <c r="K107" s="199"/>
      <c r="L107" s="162"/>
      <c r="M107" s="78"/>
      <c r="N107" s="78"/>
      <c r="O107" s="78"/>
      <c r="P107" s="159"/>
      <c r="Q107" s="160"/>
      <c r="R107" s="161" t="s">
        <v>609</v>
      </c>
      <c r="S107" s="161"/>
      <c r="T107" s="13"/>
    </row>
    <row r="108" spans="1:20">
      <c r="A108" s="30">
        <v>15500</v>
      </c>
      <c r="B108" s="30">
        <v>155</v>
      </c>
      <c r="C108" s="6" t="s">
        <v>485</v>
      </c>
      <c r="D108" s="6" t="s">
        <v>41</v>
      </c>
      <c r="E108" s="76"/>
      <c r="F108" s="162"/>
      <c r="G108" s="162"/>
      <c r="H108" s="78">
        <f t="shared" si="4"/>
        <v>0</v>
      </c>
      <c r="I108" s="4"/>
      <c r="J108" s="76"/>
      <c r="K108" s="199" t="s">
        <v>143</v>
      </c>
      <c r="L108" s="163" t="s">
        <v>143</v>
      </c>
      <c r="M108" s="164" t="s">
        <v>143</v>
      </c>
      <c r="N108" s="165" t="s">
        <v>143</v>
      </c>
      <c r="O108" s="166" t="s">
        <v>143</v>
      </c>
      <c r="P108" s="167" t="s">
        <v>143</v>
      </c>
      <c r="Q108" s="160" t="s">
        <v>173</v>
      </c>
      <c r="R108" s="161" t="s">
        <v>609</v>
      </c>
      <c r="S108" s="161"/>
      <c r="T108" s="13"/>
    </row>
    <row r="109" spans="1:20">
      <c r="A109" s="30" t="s">
        <v>51</v>
      </c>
      <c r="B109" s="30" t="s">
        <v>51</v>
      </c>
      <c r="C109" s="1"/>
      <c r="D109" s="6" t="s">
        <v>41</v>
      </c>
      <c r="E109" s="76"/>
      <c r="F109" s="162"/>
      <c r="G109" s="162"/>
      <c r="H109" s="78">
        <f t="shared" si="4"/>
        <v>0</v>
      </c>
      <c r="I109" s="4"/>
      <c r="J109" s="76"/>
      <c r="K109" s="201"/>
      <c r="L109" s="190"/>
      <c r="M109" s="89"/>
      <c r="N109" s="89"/>
      <c r="O109" s="89"/>
      <c r="P109" s="183"/>
      <c r="Q109" s="183"/>
      <c r="R109" s="183"/>
      <c r="S109" s="183"/>
      <c r="T109" s="2"/>
    </row>
    <row r="110" spans="1:20">
      <c r="A110" s="30" t="s">
        <v>51</v>
      </c>
      <c r="B110" s="30" t="s">
        <v>51</v>
      </c>
      <c r="C110" s="1"/>
      <c r="D110" s="6" t="s">
        <v>41</v>
      </c>
      <c r="E110" s="76"/>
      <c r="F110" s="162"/>
      <c r="G110" s="162"/>
      <c r="H110" s="78">
        <f t="shared" si="4"/>
        <v>0</v>
      </c>
      <c r="I110" s="4"/>
      <c r="J110" s="76"/>
      <c r="K110" s="201"/>
      <c r="L110" s="190"/>
      <c r="M110" s="89"/>
      <c r="N110" s="89"/>
      <c r="O110" s="89"/>
      <c r="P110" s="183"/>
      <c r="Q110" s="183"/>
      <c r="R110" s="183"/>
      <c r="S110" s="183"/>
      <c r="T110" s="2"/>
    </row>
    <row r="111" spans="1:20">
      <c r="A111" s="30" t="s">
        <v>51</v>
      </c>
      <c r="B111" s="30" t="s">
        <v>51</v>
      </c>
      <c r="C111" s="1"/>
      <c r="D111" s="6" t="s">
        <v>41</v>
      </c>
      <c r="E111" s="76"/>
      <c r="F111" s="162"/>
      <c r="G111" s="162"/>
      <c r="H111" s="78">
        <f t="shared" si="4"/>
        <v>0</v>
      </c>
      <c r="I111" s="4"/>
      <c r="J111" s="76"/>
      <c r="K111" s="201"/>
      <c r="L111" s="190"/>
      <c r="M111" s="89"/>
      <c r="N111" s="89"/>
      <c r="O111" s="89"/>
      <c r="P111" s="183"/>
      <c r="Q111" s="183"/>
      <c r="R111" s="183"/>
      <c r="S111" s="183"/>
      <c r="T111" s="2"/>
    </row>
    <row r="112" spans="1:20">
      <c r="A112" s="30" t="s">
        <v>51</v>
      </c>
      <c r="B112" s="30" t="s">
        <v>51</v>
      </c>
      <c r="C112" s="1"/>
      <c r="D112" s="6" t="s">
        <v>41</v>
      </c>
      <c r="E112" s="76"/>
      <c r="F112" s="162"/>
      <c r="G112" s="162"/>
      <c r="H112" s="78">
        <f t="shared" si="4"/>
        <v>0</v>
      </c>
      <c r="I112" s="4"/>
      <c r="J112" s="76"/>
      <c r="K112" s="201"/>
      <c r="L112" s="190"/>
      <c r="M112" s="89"/>
      <c r="N112" s="89"/>
      <c r="O112" s="89"/>
      <c r="P112" s="183"/>
      <c r="Q112" s="183"/>
      <c r="R112" s="183"/>
      <c r="S112" s="183"/>
      <c r="T112" s="2"/>
    </row>
    <row r="113" spans="1:20">
      <c r="A113" s="30" t="s">
        <v>51</v>
      </c>
      <c r="B113" s="30" t="s">
        <v>51</v>
      </c>
      <c r="C113" s="1"/>
      <c r="D113" s="6" t="s">
        <v>41</v>
      </c>
      <c r="E113" s="76"/>
      <c r="F113" s="162"/>
      <c r="G113" s="162"/>
      <c r="H113" s="78">
        <f t="shared" si="4"/>
        <v>0</v>
      </c>
      <c r="I113" s="4"/>
      <c r="J113" s="76"/>
      <c r="K113" s="201"/>
      <c r="L113" s="190"/>
      <c r="M113" s="89"/>
      <c r="N113" s="89"/>
      <c r="O113" s="89"/>
      <c r="P113" s="183"/>
      <c r="Q113" s="183"/>
      <c r="R113" s="183"/>
      <c r="S113" s="183"/>
      <c r="T113" s="2"/>
    </row>
    <row r="114" spans="1:20">
      <c r="A114" s="30" t="s">
        <v>51</v>
      </c>
      <c r="B114" s="30" t="s">
        <v>51</v>
      </c>
      <c r="C114" s="1"/>
      <c r="D114" s="6" t="s">
        <v>41</v>
      </c>
      <c r="E114" s="76"/>
      <c r="F114" s="162"/>
      <c r="G114" s="162"/>
      <c r="H114" s="78">
        <f t="shared" si="4"/>
        <v>0</v>
      </c>
      <c r="I114" s="4"/>
      <c r="J114" s="76"/>
      <c r="K114" s="201"/>
      <c r="L114" s="190"/>
      <c r="M114" s="89"/>
      <c r="N114" s="89"/>
      <c r="O114" s="89"/>
      <c r="P114" s="183"/>
      <c r="Q114" s="183"/>
      <c r="R114" s="183"/>
      <c r="S114" s="183"/>
      <c r="T114" s="2"/>
    </row>
    <row r="115" spans="1:20">
      <c r="A115" s="30" t="s">
        <v>51</v>
      </c>
      <c r="B115" s="30" t="s">
        <v>51</v>
      </c>
      <c r="C115" s="1"/>
      <c r="D115" s="6" t="s">
        <v>41</v>
      </c>
      <c r="E115" s="76"/>
      <c r="F115" s="162"/>
      <c r="G115" s="162"/>
      <c r="H115" s="78">
        <f t="shared" si="4"/>
        <v>0</v>
      </c>
      <c r="I115" s="4"/>
      <c r="J115" s="76"/>
      <c r="K115" s="201"/>
      <c r="L115" s="190"/>
      <c r="M115" s="89"/>
      <c r="N115" s="89"/>
      <c r="O115" s="89"/>
      <c r="P115" s="183"/>
      <c r="Q115" s="183"/>
      <c r="R115" s="183"/>
      <c r="S115" s="183"/>
      <c r="T115" s="2"/>
    </row>
    <row r="116" spans="1:20">
      <c r="A116" s="30" t="s">
        <v>51</v>
      </c>
      <c r="B116" s="30" t="s">
        <v>51</v>
      </c>
      <c r="C116" s="1"/>
      <c r="D116" s="6" t="s">
        <v>41</v>
      </c>
      <c r="E116" s="76"/>
      <c r="F116" s="162"/>
      <c r="G116" s="162"/>
      <c r="H116" s="78">
        <f t="shared" si="4"/>
        <v>0</v>
      </c>
      <c r="I116" s="4"/>
      <c r="J116" s="76"/>
      <c r="K116" s="201"/>
      <c r="L116" s="190"/>
      <c r="M116" s="89"/>
      <c r="N116" s="89"/>
      <c r="O116" s="89"/>
      <c r="P116" s="183"/>
      <c r="Q116" s="183"/>
      <c r="R116" s="183"/>
      <c r="S116" s="183"/>
      <c r="T116" s="2"/>
    </row>
    <row r="117" spans="1:20">
      <c r="A117" s="30" t="s">
        <v>51</v>
      </c>
      <c r="B117" s="30" t="s">
        <v>51</v>
      </c>
      <c r="C117" s="1"/>
      <c r="D117" s="6" t="s">
        <v>41</v>
      </c>
      <c r="E117" s="76"/>
      <c r="F117" s="162"/>
      <c r="G117" s="162"/>
      <c r="H117" s="78">
        <f t="shared" si="4"/>
        <v>0</v>
      </c>
      <c r="I117" s="4"/>
      <c r="J117" s="76"/>
      <c r="K117" s="201"/>
      <c r="L117" s="190"/>
      <c r="M117" s="89"/>
      <c r="N117" s="89"/>
      <c r="O117" s="89"/>
      <c r="P117" s="183"/>
      <c r="Q117" s="183"/>
      <c r="R117" s="183"/>
      <c r="S117" s="183"/>
      <c r="T117" s="2"/>
    </row>
    <row r="118" spans="1:20">
      <c r="A118" s="30" t="s">
        <v>51</v>
      </c>
      <c r="B118" s="30" t="s">
        <v>51</v>
      </c>
      <c r="C118" s="1"/>
      <c r="D118" s="6" t="s">
        <v>41</v>
      </c>
      <c r="E118" s="76"/>
      <c r="F118" s="162"/>
      <c r="G118" s="162"/>
      <c r="H118" s="78">
        <f t="shared" si="4"/>
        <v>0</v>
      </c>
      <c r="I118" s="4"/>
      <c r="J118" s="76"/>
      <c r="K118" s="201"/>
      <c r="L118" s="190"/>
      <c r="M118" s="89"/>
      <c r="N118" s="89"/>
      <c r="O118" s="89"/>
      <c r="P118" s="183"/>
      <c r="Q118" s="183"/>
      <c r="R118" s="183"/>
      <c r="S118" s="183"/>
      <c r="T118" s="2"/>
    </row>
    <row r="119" spans="1:20">
      <c r="A119" s="30" t="s">
        <v>51</v>
      </c>
      <c r="B119" s="30" t="s">
        <v>51</v>
      </c>
      <c r="C119" s="1"/>
      <c r="D119" s="6" t="s">
        <v>41</v>
      </c>
      <c r="E119" s="76"/>
      <c r="F119" s="162"/>
      <c r="G119" s="162"/>
      <c r="H119" s="78">
        <f t="shared" si="4"/>
        <v>0</v>
      </c>
      <c r="I119" s="4"/>
      <c r="J119" s="76"/>
      <c r="K119" s="201"/>
      <c r="L119" s="190"/>
      <c r="M119" s="89"/>
      <c r="N119" s="89"/>
      <c r="O119" s="89"/>
      <c r="P119" s="183"/>
      <c r="Q119" s="183"/>
      <c r="R119" s="183"/>
      <c r="S119" s="183"/>
      <c r="T119" s="2"/>
    </row>
    <row r="120" spans="1:20">
      <c r="A120" s="30" t="s">
        <v>51</v>
      </c>
      <c r="B120" s="30" t="s">
        <v>51</v>
      </c>
      <c r="C120" s="1"/>
      <c r="D120" s="6" t="s">
        <v>41</v>
      </c>
      <c r="E120" s="76"/>
      <c r="F120" s="162"/>
      <c r="G120" s="162"/>
      <c r="H120" s="78">
        <f t="shared" si="4"/>
        <v>0</v>
      </c>
      <c r="I120" s="4"/>
      <c r="J120" s="76"/>
      <c r="K120" s="201"/>
      <c r="L120" s="190"/>
      <c r="M120" s="89"/>
      <c r="N120" s="89"/>
      <c r="O120" s="89"/>
      <c r="P120" s="183"/>
      <c r="Q120" s="183"/>
      <c r="R120" s="183"/>
      <c r="S120" s="183"/>
      <c r="T120" s="2"/>
    </row>
    <row r="121" spans="1:20">
      <c r="A121" s="30" t="s">
        <v>51</v>
      </c>
      <c r="B121" s="30" t="s">
        <v>51</v>
      </c>
      <c r="C121" s="1"/>
      <c r="D121" s="6" t="s">
        <v>41</v>
      </c>
      <c r="E121" s="76"/>
      <c r="F121" s="162"/>
      <c r="G121" s="162"/>
      <c r="H121" s="78">
        <f t="shared" si="4"/>
        <v>0</v>
      </c>
      <c r="I121" s="4"/>
      <c r="J121" s="76"/>
      <c r="K121" s="201"/>
      <c r="L121" s="190"/>
      <c r="M121" s="89"/>
      <c r="N121" s="89"/>
      <c r="O121" s="89"/>
      <c r="P121" s="183"/>
      <c r="Q121" s="183"/>
      <c r="R121" s="183"/>
      <c r="S121" s="183"/>
      <c r="T121" s="2"/>
    </row>
    <row r="122" spans="1:20">
      <c r="A122" s="30" t="s">
        <v>51</v>
      </c>
      <c r="B122" s="30" t="s">
        <v>51</v>
      </c>
      <c r="C122" s="1"/>
      <c r="D122" s="6" t="s">
        <v>41</v>
      </c>
      <c r="E122" s="76"/>
      <c r="F122" s="162"/>
      <c r="G122" s="162"/>
      <c r="H122" s="78">
        <f t="shared" si="4"/>
        <v>0</v>
      </c>
      <c r="I122" s="4"/>
      <c r="J122" s="76"/>
      <c r="K122" s="201"/>
      <c r="L122" s="190"/>
      <c r="M122" s="89"/>
      <c r="N122" s="89"/>
      <c r="O122" s="89"/>
      <c r="P122" s="183"/>
      <c r="Q122" s="183"/>
      <c r="R122" s="183"/>
      <c r="S122" s="183"/>
      <c r="T122" s="2"/>
    </row>
    <row r="123" spans="1:20">
      <c r="A123" s="30" t="s">
        <v>51</v>
      </c>
      <c r="B123" s="30" t="s">
        <v>51</v>
      </c>
      <c r="C123" s="1"/>
      <c r="D123" s="6" t="s">
        <v>41</v>
      </c>
      <c r="E123" s="76"/>
      <c r="F123" s="162"/>
      <c r="G123" s="162"/>
      <c r="H123" s="78">
        <f t="shared" si="4"/>
        <v>0</v>
      </c>
      <c r="I123" s="4"/>
      <c r="J123" s="76"/>
      <c r="K123" s="201"/>
      <c r="L123" s="190"/>
      <c r="M123" s="89"/>
      <c r="N123" s="89"/>
      <c r="O123" s="89"/>
      <c r="P123" s="183"/>
      <c r="Q123" s="183"/>
      <c r="R123" s="183"/>
      <c r="S123" s="183"/>
      <c r="T123" s="2"/>
    </row>
    <row r="124" spans="1:20">
      <c r="A124" s="30" t="s">
        <v>51</v>
      </c>
      <c r="B124" s="30" t="s">
        <v>51</v>
      </c>
      <c r="C124" s="1"/>
      <c r="D124" s="6" t="s">
        <v>41</v>
      </c>
      <c r="E124" s="76"/>
      <c r="F124" s="162"/>
      <c r="G124" s="162"/>
      <c r="H124" s="78">
        <f t="shared" si="4"/>
        <v>0</v>
      </c>
      <c r="I124" s="4"/>
      <c r="J124" s="76"/>
      <c r="K124" s="201"/>
      <c r="L124" s="190"/>
      <c r="M124" s="89"/>
      <c r="N124" s="89"/>
      <c r="O124" s="89"/>
      <c r="P124" s="183"/>
      <c r="Q124" s="183"/>
      <c r="R124" s="183"/>
      <c r="S124" s="183"/>
      <c r="T124" s="2"/>
    </row>
    <row r="125" spans="1:20">
      <c r="A125" s="30" t="s">
        <v>51</v>
      </c>
      <c r="B125" s="30" t="s">
        <v>51</v>
      </c>
      <c r="C125" s="1"/>
      <c r="D125" s="6" t="s">
        <v>41</v>
      </c>
      <c r="E125" s="76"/>
      <c r="F125" s="162"/>
      <c r="G125" s="162"/>
      <c r="H125" s="78">
        <f t="shared" si="4"/>
        <v>0</v>
      </c>
      <c r="I125" s="4"/>
      <c r="J125" s="76"/>
      <c r="K125" s="201"/>
      <c r="L125" s="190"/>
      <c r="M125" s="89"/>
      <c r="N125" s="89"/>
      <c r="O125" s="89"/>
      <c r="P125" s="183"/>
      <c r="Q125" s="183"/>
      <c r="R125" s="183"/>
      <c r="S125" s="183"/>
      <c r="T125" s="2"/>
    </row>
    <row r="126" spans="1:20">
      <c r="A126" s="30" t="s">
        <v>51</v>
      </c>
      <c r="B126" s="30" t="s">
        <v>51</v>
      </c>
      <c r="C126" s="1"/>
      <c r="D126" s="6" t="s">
        <v>41</v>
      </c>
      <c r="E126" s="76"/>
      <c r="F126" s="162"/>
      <c r="G126" s="162"/>
      <c r="H126" s="78">
        <f t="shared" si="4"/>
        <v>0</v>
      </c>
      <c r="I126" s="4"/>
      <c r="J126" s="76"/>
      <c r="K126" s="201"/>
      <c r="L126" s="190"/>
      <c r="M126" s="89"/>
      <c r="N126" s="89"/>
      <c r="O126" s="89"/>
      <c r="P126" s="183"/>
      <c r="Q126" s="183"/>
      <c r="R126" s="183"/>
      <c r="S126" s="183"/>
      <c r="T126" s="2"/>
    </row>
    <row r="127" spans="1:20">
      <c r="A127" s="30" t="s">
        <v>51</v>
      </c>
      <c r="B127" s="30" t="s">
        <v>51</v>
      </c>
      <c r="C127" s="1"/>
      <c r="D127" s="6" t="s">
        <v>41</v>
      </c>
      <c r="E127" s="76"/>
      <c r="F127" s="162"/>
      <c r="G127" s="162"/>
      <c r="H127" s="78">
        <f t="shared" si="4"/>
        <v>0</v>
      </c>
      <c r="I127" s="4"/>
      <c r="J127" s="76"/>
      <c r="K127" s="201"/>
      <c r="L127" s="190"/>
      <c r="M127" s="89"/>
      <c r="N127" s="89"/>
      <c r="O127" s="89"/>
      <c r="P127" s="183"/>
      <c r="Q127" s="183"/>
      <c r="R127" s="183"/>
      <c r="S127" s="183"/>
      <c r="T127" s="2"/>
    </row>
    <row r="128" spans="1:20">
      <c r="A128" s="30" t="s">
        <v>51</v>
      </c>
      <c r="B128" s="30" t="s">
        <v>51</v>
      </c>
      <c r="C128" s="1"/>
      <c r="D128" s="6" t="s">
        <v>41</v>
      </c>
      <c r="E128" s="76"/>
      <c r="F128" s="162"/>
      <c r="G128" s="162"/>
      <c r="H128" s="78">
        <f t="shared" si="4"/>
        <v>0</v>
      </c>
      <c r="I128" s="4"/>
      <c r="J128" s="76"/>
      <c r="K128" s="201"/>
      <c r="L128" s="190"/>
      <c r="M128" s="89"/>
      <c r="N128" s="89"/>
      <c r="O128" s="89"/>
      <c r="P128" s="183"/>
      <c r="Q128" s="183"/>
      <c r="R128" s="183"/>
      <c r="S128" s="183"/>
      <c r="T128" s="2"/>
    </row>
    <row r="129" spans="1:20">
      <c r="A129" s="30" t="s">
        <v>51</v>
      </c>
      <c r="B129" s="30" t="s">
        <v>51</v>
      </c>
      <c r="C129" s="1"/>
      <c r="D129" s="6" t="s">
        <v>41</v>
      </c>
      <c r="E129" s="76"/>
      <c r="F129" s="162"/>
      <c r="G129" s="162"/>
      <c r="H129" s="78">
        <f t="shared" si="4"/>
        <v>0</v>
      </c>
      <c r="I129" s="4"/>
      <c r="J129" s="76"/>
      <c r="K129" s="201"/>
      <c r="L129" s="190"/>
      <c r="M129" s="89"/>
      <c r="N129" s="89"/>
      <c r="O129" s="89"/>
      <c r="P129" s="183"/>
      <c r="Q129" s="183"/>
      <c r="R129" s="183"/>
      <c r="S129" s="183"/>
      <c r="T129" s="2"/>
    </row>
    <row r="130" spans="1:20">
      <c r="A130" s="30" t="s">
        <v>51</v>
      </c>
      <c r="B130" s="30" t="s">
        <v>51</v>
      </c>
      <c r="C130" s="1"/>
      <c r="D130" s="6" t="s">
        <v>41</v>
      </c>
      <c r="E130" s="76"/>
      <c r="F130" s="162"/>
      <c r="G130" s="162"/>
      <c r="H130" s="78">
        <f t="shared" si="4"/>
        <v>0</v>
      </c>
      <c r="I130" s="4"/>
      <c r="J130" s="76"/>
      <c r="K130" s="201"/>
      <c r="L130" s="190"/>
      <c r="M130" s="89"/>
      <c r="N130" s="89"/>
      <c r="O130" s="89"/>
      <c r="P130" s="183"/>
      <c r="Q130" s="183"/>
      <c r="R130" s="183"/>
      <c r="S130" s="183"/>
      <c r="T130" s="2"/>
    </row>
    <row r="131" spans="1:20">
      <c r="A131" s="30" t="s">
        <v>51</v>
      </c>
      <c r="B131" s="30" t="s">
        <v>51</v>
      </c>
      <c r="C131" s="1"/>
      <c r="D131" s="6" t="s">
        <v>41</v>
      </c>
      <c r="E131" s="76"/>
      <c r="F131" s="162"/>
      <c r="G131" s="162"/>
      <c r="H131" s="78">
        <f t="shared" si="4"/>
        <v>0</v>
      </c>
      <c r="I131" s="4"/>
      <c r="J131" s="76"/>
      <c r="K131" s="201"/>
      <c r="L131" s="190"/>
      <c r="M131" s="89"/>
      <c r="N131" s="89"/>
      <c r="O131" s="89"/>
      <c r="P131" s="183"/>
      <c r="Q131" s="183"/>
      <c r="R131" s="183"/>
      <c r="S131" s="183"/>
      <c r="T131" s="2"/>
    </row>
    <row r="132" spans="1:20">
      <c r="A132" s="30" t="s">
        <v>51</v>
      </c>
      <c r="B132" s="30" t="s">
        <v>51</v>
      </c>
      <c r="C132" s="1"/>
      <c r="D132" s="6" t="s">
        <v>41</v>
      </c>
      <c r="E132" s="76"/>
      <c r="F132" s="162"/>
      <c r="G132" s="162"/>
      <c r="H132" s="78">
        <f t="shared" si="4"/>
        <v>0</v>
      </c>
      <c r="I132" s="4"/>
      <c r="J132" s="76"/>
      <c r="K132" s="201"/>
      <c r="L132" s="190"/>
      <c r="M132" s="89"/>
      <c r="N132" s="89"/>
      <c r="O132" s="89"/>
      <c r="P132" s="183"/>
      <c r="Q132" s="183"/>
      <c r="R132" s="183"/>
      <c r="S132" s="183"/>
      <c r="T132" s="2"/>
    </row>
    <row r="133" spans="1:20">
      <c r="A133" s="30" t="s">
        <v>51</v>
      </c>
      <c r="B133" s="30" t="s">
        <v>51</v>
      </c>
      <c r="C133" s="1"/>
      <c r="D133" s="6" t="s">
        <v>41</v>
      </c>
      <c r="E133" s="76"/>
      <c r="F133" s="162"/>
      <c r="G133" s="162"/>
      <c r="H133" s="78">
        <f t="shared" si="4"/>
        <v>0</v>
      </c>
      <c r="I133" s="4"/>
      <c r="J133" s="76"/>
      <c r="K133" s="201"/>
      <c r="L133" s="190"/>
      <c r="M133" s="89"/>
      <c r="N133" s="89"/>
      <c r="O133" s="89"/>
      <c r="P133" s="183"/>
      <c r="Q133" s="183"/>
      <c r="R133" s="183"/>
      <c r="S133" s="183"/>
      <c r="T133" s="2"/>
    </row>
    <row r="134" spans="1:20">
      <c r="A134" s="30" t="s">
        <v>51</v>
      </c>
      <c r="B134" s="30" t="s">
        <v>51</v>
      </c>
      <c r="C134" s="1"/>
      <c r="D134" s="6" t="s">
        <v>41</v>
      </c>
      <c r="E134" s="76"/>
      <c r="F134" s="162"/>
      <c r="G134" s="162"/>
      <c r="H134" s="78">
        <f t="shared" si="4"/>
        <v>0</v>
      </c>
      <c r="I134" s="4"/>
      <c r="J134" s="76"/>
      <c r="K134" s="201"/>
      <c r="L134" s="190"/>
      <c r="M134" s="89"/>
      <c r="N134" s="89"/>
      <c r="O134" s="89"/>
      <c r="P134" s="183"/>
      <c r="Q134" s="183"/>
      <c r="R134" s="183"/>
      <c r="S134" s="183"/>
      <c r="T134" s="2"/>
    </row>
    <row r="135" spans="1:20">
      <c r="A135" s="30" t="s">
        <v>51</v>
      </c>
      <c r="B135" s="30" t="s">
        <v>51</v>
      </c>
      <c r="C135" s="1"/>
      <c r="D135" s="6" t="s">
        <v>41</v>
      </c>
      <c r="E135" s="76"/>
      <c r="F135" s="162"/>
      <c r="G135" s="162"/>
      <c r="H135" s="78">
        <f t="shared" si="4"/>
        <v>0</v>
      </c>
      <c r="I135" s="4"/>
      <c r="J135" s="76"/>
      <c r="K135" s="201"/>
      <c r="L135" s="190"/>
      <c r="M135" s="89"/>
      <c r="N135" s="89"/>
      <c r="O135" s="89"/>
      <c r="P135" s="183"/>
      <c r="Q135" s="183"/>
      <c r="R135" s="183"/>
      <c r="S135" s="183"/>
      <c r="T135" s="2"/>
    </row>
    <row r="136" spans="1:20">
      <c r="A136" s="30" t="s">
        <v>51</v>
      </c>
      <c r="B136" s="30" t="s">
        <v>51</v>
      </c>
      <c r="C136" s="1"/>
      <c r="D136" s="6" t="s">
        <v>41</v>
      </c>
      <c r="E136" s="76"/>
      <c r="F136" s="162"/>
      <c r="G136" s="162"/>
      <c r="H136" s="78">
        <f t="shared" si="4"/>
        <v>0</v>
      </c>
      <c r="I136" s="4"/>
      <c r="J136" s="76"/>
      <c r="K136" s="201"/>
      <c r="L136" s="190"/>
      <c r="M136" s="89"/>
      <c r="N136" s="89"/>
      <c r="O136" s="89"/>
      <c r="P136" s="183"/>
      <c r="Q136" s="183"/>
      <c r="R136" s="183"/>
      <c r="S136" s="183"/>
      <c r="T136" s="2"/>
    </row>
    <row r="137" spans="1:20">
      <c r="A137" s="30" t="s">
        <v>51</v>
      </c>
      <c r="B137" s="30" t="s">
        <v>51</v>
      </c>
      <c r="C137" s="1"/>
      <c r="D137" s="6" t="s">
        <v>41</v>
      </c>
      <c r="E137" s="76"/>
      <c r="F137" s="162"/>
      <c r="G137" s="162"/>
      <c r="H137" s="78">
        <f t="shared" si="4"/>
        <v>0</v>
      </c>
      <c r="I137" s="4"/>
      <c r="J137" s="76"/>
      <c r="K137" s="201"/>
      <c r="L137" s="190"/>
      <c r="M137" s="89"/>
      <c r="N137" s="89"/>
      <c r="O137" s="89"/>
      <c r="P137" s="183"/>
      <c r="Q137" s="183"/>
      <c r="R137" s="183"/>
      <c r="S137" s="183"/>
      <c r="T137" s="2"/>
    </row>
    <row r="138" spans="1:20">
      <c r="A138" s="30" t="s">
        <v>51</v>
      </c>
      <c r="B138" s="30" t="s">
        <v>51</v>
      </c>
      <c r="C138" s="1"/>
      <c r="D138" s="6" t="s">
        <v>41</v>
      </c>
      <c r="E138" s="76"/>
      <c r="F138" s="162"/>
      <c r="G138" s="162"/>
      <c r="H138" s="78">
        <f t="shared" si="4"/>
        <v>0</v>
      </c>
      <c r="I138" s="4"/>
      <c r="J138" s="76"/>
      <c r="K138" s="201"/>
      <c r="L138" s="190"/>
      <c r="M138" s="89"/>
      <c r="N138" s="89"/>
      <c r="O138" s="89"/>
      <c r="P138" s="183"/>
      <c r="Q138" s="183"/>
      <c r="R138" s="183"/>
      <c r="S138" s="183"/>
      <c r="T138" s="2"/>
    </row>
    <row r="139" spans="1:20">
      <c r="A139" s="30" t="s">
        <v>51</v>
      </c>
      <c r="B139" s="30" t="s">
        <v>51</v>
      </c>
      <c r="C139" s="1"/>
      <c r="D139" s="6" t="s">
        <v>41</v>
      </c>
      <c r="E139" s="76"/>
      <c r="F139" s="162"/>
      <c r="G139" s="162"/>
      <c r="H139" s="78">
        <f t="shared" si="4"/>
        <v>0</v>
      </c>
      <c r="I139" s="4"/>
      <c r="J139" s="76"/>
      <c r="K139" s="201"/>
      <c r="L139" s="190"/>
      <c r="M139" s="89"/>
      <c r="N139" s="89"/>
      <c r="O139" s="89"/>
      <c r="P139" s="183"/>
      <c r="Q139" s="183"/>
      <c r="R139" s="183"/>
      <c r="S139" s="183"/>
      <c r="T139" s="2"/>
    </row>
    <row r="140" spans="1:20">
      <c r="A140" s="30" t="s">
        <v>51</v>
      </c>
      <c r="B140" s="30" t="s">
        <v>51</v>
      </c>
      <c r="C140" s="1"/>
      <c r="D140" s="6" t="s">
        <v>41</v>
      </c>
      <c r="E140" s="76"/>
      <c r="F140" s="162"/>
      <c r="G140" s="162"/>
      <c r="H140" s="78">
        <f t="shared" si="4"/>
        <v>0</v>
      </c>
      <c r="I140" s="4"/>
      <c r="J140" s="76"/>
      <c r="K140" s="201"/>
      <c r="L140" s="190"/>
      <c r="M140" s="89"/>
      <c r="N140" s="89"/>
      <c r="O140" s="89"/>
      <c r="P140" s="183"/>
      <c r="Q140" s="183"/>
      <c r="R140" s="183"/>
      <c r="S140" s="183"/>
      <c r="T140" s="2"/>
    </row>
    <row r="141" spans="1:20">
      <c r="A141" s="30" t="s">
        <v>51</v>
      </c>
      <c r="B141" s="30" t="s">
        <v>51</v>
      </c>
      <c r="C141" s="1"/>
      <c r="D141" s="6" t="s">
        <v>41</v>
      </c>
      <c r="E141" s="76"/>
      <c r="F141" s="162"/>
      <c r="G141" s="162"/>
      <c r="H141" s="78">
        <f t="shared" si="4"/>
        <v>0</v>
      </c>
      <c r="I141" s="4"/>
      <c r="J141" s="76"/>
      <c r="K141" s="201"/>
      <c r="L141" s="190"/>
      <c r="M141" s="89"/>
      <c r="N141" s="89"/>
      <c r="O141" s="89"/>
      <c r="P141" s="183"/>
      <c r="Q141" s="183"/>
      <c r="R141" s="183"/>
      <c r="S141" s="183"/>
      <c r="T141" s="2"/>
    </row>
    <row r="142" spans="1:20">
      <c r="A142" s="30" t="s">
        <v>51</v>
      </c>
      <c r="B142" s="30" t="s">
        <v>51</v>
      </c>
      <c r="C142" s="1"/>
      <c r="D142" s="6" t="s">
        <v>41</v>
      </c>
      <c r="E142" s="76"/>
      <c r="F142" s="162"/>
      <c r="G142" s="162"/>
      <c r="H142" s="78">
        <f t="shared" si="4"/>
        <v>0</v>
      </c>
      <c r="I142" s="4"/>
      <c r="J142" s="76"/>
      <c r="K142" s="201"/>
      <c r="L142" s="190"/>
      <c r="M142" s="89"/>
      <c r="N142" s="89"/>
      <c r="O142" s="89"/>
      <c r="P142" s="183"/>
      <c r="Q142" s="183"/>
      <c r="R142" s="183"/>
      <c r="S142" s="183"/>
      <c r="T142" s="2"/>
    </row>
    <row r="143" spans="1:20">
      <c r="A143" s="30" t="s">
        <v>51</v>
      </c>
      <c r="B143" s="30" t="s">
        <v>51</v>
      </c>
      <c r="C143" s="1"/>
      <c r="D143" s="6" t="s">
        <v>41</v>
      </c>
      <c r="E143" s="76"/>
      <c r="F143" s="162"/>
      <c r="G143" s="162"/>
      <c r="H143" s="78">
        <f t="shared" si="4"/>
        <v>0</v>
      </c>
      <c r="I143" s="4"/>
      <c r="J143" s="76"/>
      <c r="K143" s="201"/>
      <c r="L143" s="190"/>
      <c r="M143" s="89"/>
      <c r="N143" s="89"/>
      <c r="O143" s="89"/>
      <c r="P143" s="183"/>
      <c r="Q143" s="183"/>
      <c r="R143" s="183"/>
      <c r="S143" s="183"/>
      <c r="T143" s="2"/>
    </row>
    <row r="144" spans="1:20">
      <c r="A144" s="30" t="s">
        <v>51</v>
      </c>
      <c r="B144" s="30" t="s">
        <v>51</v>
      </c>
      <c r="C144" s="1"/>
      <c r="D144" s="6" t="s">
        <v>41</v>
      </c>
      <c r="E144" s="76"/>
      <c r="F144" s="162"/>
      <c r="G144" s="162"/>
      <c r="H144" s="78">
        <f t="shared" si="4"/>
        <v>0</v>
      </c>
      <c r="I144" s="4"/>
      <c r="J144" s="76"/>
      <c r="K144" s="201"/>
      <c r="L144" s="190"/>
      <c r="M144" s="89"/>
      <c r="N144" s="89"/>
      <c r="O144" s="89"/>
      <c r="P144" s="183"/>
      <c r="Q144" s="183"/>
      <c r="R144" s="183"/>
      <c r="S144" s="183"/>
      <c r="T144" s="2"/>
    </row>
    <row r="145" spans="1:20">
      <c r="A145" s="30" t="s">
        <v>51</v>
      </c>
      <c r="B145" s="30" t="s">
        <v>51</v>
      </c>
      <c r="C145" s="1"/>
      <c r="D145" s="6" t="s">
        <v>41</v>
      </c>
      <c r="E145" s="76"/>
      <c r="F145" s="162"/>
      <c r="G145" s="162"/>
      <c r="H145" s="78">
        <f>SUM(E145:G145)</f>
        <v>0</v>
      </c>
      <c r="I145" s="4"/>
      <c r="J145" s="76"/>
      <c r="K145" s="201"/>
      <c r="L145" s="190"/>
      <c r="M145" s="89"/>
      <c r="N145" s="89"/>
      <c r="O145" s="89"/>
      <c r="P145" s="183"/>
      <c r="Q145" s="183"/>
      <c r="R145" s="183"/>
      <c r="S145" s="183"/>
      <c r="T145" s="2"/>
    </row>
    <row r="146" spans="1:20">
      <c r="A146" s="30" t="s">
        <v>51</v>
      </c>
      <c r="B146" s="30" t="s">
        <v>51</v>
      </c>
      <c r="C146" s="1"/>
      <c r="D146" s="6" t="s">
        <v>41</v>
      </c>
      <c r="E146" s="76"/>
      <c r="F146" s="162"/>
      <c r="G146" s="162"/>
      <c r="H146" s="78">
        <f t="shared" si="4"/>
        <v>0</v>
      </c>
      <c r="I146" s="4"/>
      <c r="J146" s="76"/>
      <c r="K146" s="201"/>
      <c r="L146" s="190"/>
      <c r="M146" s="89"/>
      <c r="N146" s="89"/>
      <c r="O146" s="89"/>
      <c r="P146" s="183"/>
      <c r="Q146" s="183"/>
      <c r="R146" s="183"/>
      <c r="S146" s="183"/>
      <c r="T146" s="2"/>
    </row>
    <row r="147" spans="1:20">
      <c r="A147" s="30" t="s">
        <v>51</v>
      </c>
      <c r="B147" s="30" t="s">
        <v>51</v>
      </c>
      <c r="C147" s="1"/>
      <c r="D147" s="6" t="s">
        <v>41</v>
      </c>
      <c r="E147" s="76"/>
      <c r="F147" s="162"/>
      <c r="G147" s="162"/>
      <c r="H147" s="78">
        <f t="shared" si="4"/>
        <v>0</v>
      </c>
      <c r="I147" s="4"/>
      <c r="J147" s="76"/>
      <c r="K147" s="201"/>
      <c r="L147" s="190"/>
      <c r="M147" s="89"/>
      <c r="N147" s="89"/>
      <c r="O147" s="89"/>
      <c r="P147" s="183"/>
      <c r="Q147" s="183"/>
      <c r="R147" s="183"/>
      <c r="S147" s="183"/>
      <c r="T147" s="2"/>
    </row>
    <row r="148" spans="1:20">
      <c r="A148" s="30" t="s">
        <v>51</v>
      </c>
      <c r="B148" s="30" t="s">
        <v>51</v>
      </c>
      <c r="C148" s="1"/>
      <c r="D148" s="6" t="s">
        <v>41</v>
      </c>
      <c r="E148" s="76"/>
      <c r="F148" s="162"/>
      <c r="G148" s="162"/>
      <c r="H148" s="78">
        <f t="shared" si="4"/>
        <v>0</v>
      </c>
      <c r="I148" s="4"/>
      <c r="J148" s="76"/>
      <c r="K148" s="201"/>
      <c r="L148" s="190"/>
      <c r="M148" s="89"/>
      <c r="N148" s="89"/>
      <c r="O148" s="89"/>
      <c r="P148" s="183"/>
      <c r="Q148" s="183"/>
      <c r="R148" s="183"/>
      <c r="S148" s="183"/>
      <c r="T148" s="2"/>
    </row>
    <row r="149" spans="1:20">
      <c r="A149" s="30" t="s">
        <v>51</v>
      </c>
      <c r="B149" s="30" t="s">
        <v>51</v>
      </c>
      <c r="C149" s="1"/>
      <c r="D149" s="6" t="s">
        <v>41</v>
      </c>
      <c r="E149" s="76"/>
      <c r="F149" s="162"/>
      <c r="G149" s="162"/>
      <c r="H149" s="78">
        <f t="shared" si="4"/>
        <v>0</v>
      </c>
      <c r="I149" s="4"/>
      <c r="J149" s="76"/>
      <c r="K149" s="201"/>
      <c r="L149" s="190"/>
      <c r="M149" s="89"/>
      <c r="N149" s="89"/>
      <c r="O149" s="89"/>
      <c r="P149" s="183"/>
      <c r="Q149" s="183"/>
      <c r="R149" s="183"/>
      <c r="S149" s="183"/>
      <c r="T149" s="2"/>
    </row>
    <row r="150" spans="1:20">
      <c r="A150" s="30" t="s">
        <v>51</v>
      </c>
      <c r="B150" s="30" t="s">
        <v>51</v>
      </c>
      <c r="C150" s="1"/>
      <c r="D150" s="6" t="s">
        <v>41</v>
      </c>
      <c r="E150" s="76"/>
      <c r="F150" s="162"/>
      <c r="G150" s="162"/>
      <c r="H150" s="78">
        <f t="shared" si="4"/>
        <v>0</v>
      </c>
      <c r="I150" s="4"/>
      <c r="J150" s="76"/>
      <c r="K150" s="201"/>
      <c r="L150" s="190"/>
      <c r="M150" s="89"/>
      <c r="N150" s="89"/>
      <c r="O150" s="89"/>
      <c r="P150" s="183"/>
      <c r="Q150" s="183"/>
      <c r="R150" s="183"/>
      <c r="S150" s="183"/>
      <c r="T150" s="2"/>
    </row>
    <row r="151" spans="1:20">
      <c r="A151" s="30" t="s">
        <v>51</v>
      </c>
      <c r="B151" s="30" t="s">
        <v>51</v>
      </c>
      <c r="C151" s="1"/>
      <c r="D151" s="6" t="s">
        <v>41</v>
      </c>
      <c r="E151" s="76"/>
      <c r="F151" s="162"/>
      <c r="G151" s="162"/>
      <c r="H151" s="78">
        <f t="shared" si="4"/>
        <v>0</v>
      </c>
      <c r="I151" s="4"/>
      <c r="J151" s="76"/>
      <c r="K151" s="201"/>
      <c r="L151" s="190"/>
      <c r="M151" s="89"/>
      <c r="N151" s="89"/>
      <c r="O151" s="89"/>
      <c r="P151" s="183"/>
      <c r="Q151" s="183"/>
      <c r="R151" s="183"/>
      <c r="S151" s="183"/>
      <c r="T151" s="2"/>
    </row>
    <row r="152" spans="1:20">
      <c r="A152" s="30" t="s">
        <v>51</v>
      </c>
      <c r="B152" s="30" t="s">
        <v>51</v>
      </c>
      <c r="C152" s="1"/>
      <c r="D152" s="6" t="s">
        <v>41</v>
      </c>
      <c r="E152" s="76"/>
      <c r="F152" s="162"/>
      <c r="G152" s="162"/>
      <c r="H152" s="78">
        <f t="shared" si="4"/>
        <v>0</v>
      </c>
      <c r="I152" s="4"/>
      <c r="J152" s="76"/>
      <c r="K152" s="201"/>
      <c r="L152" s="190"/>
      <c r="M152" s="89"/>
      <c r="N152" s="89"/>
      <c r="O152" s="89"/>
      <c r="P152" s="183"/>
      <c r="Q152" s="183"/>
      <c r="R152" s="183"/>
      <c r="S152" s="183"/>
      <c r="T152" s="2"/>
    </row>
    <row r="153" spans="1:20">
      <c r="A153" s="30" t="s">
        <v>51</v>
      </c>
      <c r="B153" s="30" t="s">
        <v>51</v>
      </c>
      <c r="C153" s="1"/>
      <c r="D153" s="6" t="s">
        <v>41</v>
      </c>
      <c r="E153" s="76"/>
      <c r="F153" s="162"/>
      <c r="G153" s="162"/>
      <c r="H153" s="78">
        <f t="shared" si="4"/>
        <v>0</v>
      </c>
      <c r="I153" s="4"/>
      <c r="J153" s="76"/>
      <c r="K153" s="201"/>
      <c r="L153" s="190"/>
      <c r="M153" s="89"/>
      <c r="N153" s="89"/>
      <c r="O153" s="89"/>
      <c r="P153" s="183"/>
      <c r="Q153" s="183"/>
      <c r="R153" s="183"/>
      <c r="S153" s="183"/>
      <c r="T153" s="2"/>
    </row>
    <row r="154" spans="1:20">
      <c r="A154" s="30" t="s">
        <v>51</v>
      </c>
      <c r="B154" s="30" t="s">
        <v>51</v>
      </c>
      <c r="C154" s="1"/>
      <c r="D154" s="6" t="s">
        <v>41</v>
      </c>
      <c r="E154" s="76"/>
      <c r="F154" s="162"/>
      <c r="G154" s="162"/>
      <c r="H154" s="78">
        <f t="shared" si="4"/>
        <v>0</v>
      </c>
      <c r="I154" s="4"/>
      <c r="J154" s="76"/>
      <c r="K154" s="201"/>
      <c r="L154" s="190"/>
      <c r="M154" s="89"/>
      <c r="N154" s="89"/>
      <c r="O154" s="89"/>
      <c r="P154" s="183"/>
      <c r="Q154" s="183"/>
      <c r="R154" s="183"/>
      <c r="S154" s="183"/>
      <c r="T154" s="2"/>
    </row>
    <row r="155" spans="1:20">
      <c r="A155" s="30" t="s">
        <v>51</v>
      </c>
      <c r="B155" s="30" t="s">
        <v>51</v>
      </c>
      <c r="C155" s="1"/>
      <c r="D155" s="6" t="s">
        <v>41</v>
      </c>
      <c r="E155" s="76"/>
      <c r="F155" s="162"/>
      <c r="G155" s="162"/>
      <c r="H155" s="78">
        <f t="shared" si="4"/>
        <v>0</v>
      </c>
      <c r="I155" s="4"/>
      <c r="J155" s="76"/>
      <c r="K155" s="201"/>
      <c r="L155" s="190"/>
      <c r="M155" s="89"/>
      <c r="N155" s="89"/>
      <c r="O155" s="89"/>
      <c r="P155" s="183"/>
      <c r="Q155" s="183"/>
      <c r="R155" s="183"/>
      <c r="S155" s="183"/>
      <c r="T155" s="2"/>
    </row>
    <row r="156" spans="1:20">
      <c r="A156" s="30" t="s">
        <v>51</v>
      </c>
      <c r="B156" s="30" t="s">
        <v>51</v>
      </c>
      <c r="C156" s="1"/>
      <c r="D156" s="6" t="s">
        <v>41</v>
      </c>
      <c r="E156" s="76"/>
      <c r="F156" s="162"/>
      <c r="G156" s="162"/>
      <c r="H156" s="78">
        <f t="shared" si="4"/>
        <v>0</v>
      </c>
      <c r="I156" s="4"/>
      <c r="J156" s="76"/>
      <c r="K156" s="201"/>
      <c r="L156" s="190"/>
      <c r="M156" s="89"/>
      <c r="N156" s="89"/>
      <c r="O156" s="89"/>
      <c r="P156" s="183"/>
      <c r="Q156" s="183"/>
      <c r="R156" s="183"/>
      <c r="S156" s="183"/>
      <c r="T156" s="2"/>
    </row>
    <row r="157" spans="1:20">
      <c r="A157" s="30" t="s">
        <v>51</v>
      </c>
      <c r="B157" s="30" t="s">
        <v>51</v>
      </c>
      <c r="C157" s="1"/>
      <c r="D157" s="6" t="s">
        <v>41</v>
      </c>
      <c r="E157" s="76"/>
      <c r="F157" s="162"/>
      <c r="G157" s="162"/>
      <c r="H157" s="78">
        <f t="shared" si="4"/>
        <v>0</v>
      </c>
      <c r="I157" s="4"/>
      <c r="J157" s="76"/>
      <c r="K157" s="201"/>
      <c r="L157" s="190"/>
      <c r="M157" s="89"/>
      <c r="N157" s="89"/>
      <c r="O157" s="89"/>
      <c r="P157" s="183"/>
      <c r="Q157" s="183"/>
      <c r="R157" s="183"/>
      <c r="S157" s="183"/>
      <c r="T157" s="2"/>
    </row>
    <row r="158" spans="1:20">
      <c r="A158" s="30" t="s">
        <v>51</v>
      </c>
      <c r="B158" s="30" t="s">
        <v>51</v>
      </c>
      <c r="C158" s="1"/>
      <c r="D158" s="6" t="s">
        <v>41</v>
      </c>
      <c r="E158" s="76"/>
      <c r="F158" s="162"/>
      <c r="G158" s="162"/>
      <c r="H158" s="78">
        <f t="shared" si="4"/>
        <v>0</v>
      </c>
      <c r="I158" s="4"/>
      <c r="J158" s="76"/>
      <c r="K158" s="201"/>
      <c r="L158" s="190"/>
      <c r="M158" s="89"/>
      <c r="N158" s="89"/>
      <c r="O158" s="89"/>
      <c r="P158" s="183"/>
      <c r="Q158" s="183"/>
      <c r="R158" s="183"/>
      <c r="S158" s="183"/>
      <c r="T158" s="2"/>
    </row>
    <row r="159" spans="1:20">
      <c r="A159" s="30" t="s">
        <v>51</v>
      </c>
      <c r="B159" s="30" t="s">
        <v>51</v>
      </c>
      <c r="C159" s="1"/>
      <c r="D159" s="6" t="s">
        <v>41</v>
      </c>
      <c r="E159" s="76"/>
      <c r="F159" s="162"/>
      <c r="G159" s="162"/>
      <c r="H159" s="78">
        <f t="shared" si="4"/>
        <v>0</v>
      </c>
      <c r="I159" s="4"/>
      <c r="J159" s="76"/>
      <c r="K159" s="201"/>
      <c r="L159" s="190"/>
      <c r="M159" s="89"/>
      <c r="N159" s="89"/>
      <c r="O159" s="89"/>
      <c r="P159" s="183"/>
      <c r="Q159" s="183"/>
      <c r="R159" s="183"/>
      <c r="S159" s="183"/>
      <c r="T159" s="2"/>
    </row>
    <row r="160" spans="1:20">
      <c r="A160" s="30" t="s">
        <v>51</v>
      </c>
      <c r="B160" s="30" t="s">
        <v>51</v>
      </c>
      <c r="C160" s="1"/>
      <c r="D160" s="6" t="s">
        <v>41</v>
      </c>
      <c r="E160" s="76"/>
      <c r="F160" s="162"/>
      <c r="G160" s="162"/>
      <c r="H160" s="78">
        <f t="shared" si="4"/>
        <v>0</v>
      </c>
      <c r="I160" s="4"/>
      <c r="J160" s="76"/>
      <c r="K160" s="201"/>
      <c r="L160" s="190"/>
      <c r="M160" s="89"/>
      <c r="N160" s="89"/>
      <c r="O160" s="89"/>
      <c r="P160" s="183"/>
      <c r="Q160" s="183"/>
      <c r="R160" s="183"/>
      <c r="S160" s="183"/>
      <c r="T160" s="2"/>
    </row>
    <row r="161" spans="1:20">
      <c r="A161" s="30" t="s">
        <v>51</v>
      </c>
      <c r="B161" s="30" t="s">
        <v>51</v>
      </c>
      <c r="C161" s="1"/>
      <c r="D161" s="6" t="s">
        <v>41</v>
      </c>
      <c r="E161" s="76"/>
      <c r="F161" s="162"/>
      <c r="G161" s="162"/>
      <c r="H161" s="78">
        <f t="shared" si="4"/>
        <v>0</v>
      </c>
      <c r="I161" s="4"/>
      <c r="J161" s="76"/>
      <c r="K161" s="201"/>
      <c r="L161" s="190"/>
      <c r="M161" s="89"/>
      <c r="N161" s="89"/>
      <c r="O161" s="89"/>
      <c r="P161" s="183"/>
      <c r="Q161" s="183"/>
      <c r="R161" s="183"/>
      <c r="S161" s="183"/>
      <c r="T161" s="2"/>
    </row>
    <row r="162" spans="1:20">
      <c r="A162" s="30" t="s">
        <v>51</v>
      </c>
      <c r="B162" s="30" t="s">
        <v>51</v>
      </c>
      <c r="C162" s="1"/>
      <c r="D162" s="6" t="s">
        <v>41</v>
      </c>
      <c r="E162" s="76"/>
      <c r="F162" s="162"/>
      <c r="G162" s="162"/>
      <c r="H162" s="78">
        <f t="shared" si="4"/>
        <v>0</v>
      </c>
      <c r="I162" s="4"/>
      <c r="J162" s="76"/>
      <c r="K162" s="201"/>
      <c r="L162" s="190"/>
      <c r="M162" s="89"/>
      <c r="N162" s="89"/>
      <c r="O162" s="89"/>
      <c r="P162" s="183"/>
      <c r="Q162" s="183"/>
      <c r="R162" s="183"/>
      <c r="S162" s="183"/>
      <c r="T162" s="2"/>
    </row>
    <row r="163" spans="1:20">
      <c r="A163" s="30" t="s">
        <v>51</v>
      </c>
      <c r="B163" s="30" t="s">
        <v>51</v>
      </c>
      <c r="C163" s="1"/>
      <c r="D163" s="6" t="s">
        <v>41</v>
      </c>
      <c r="E163" s="76"/>
      <c r="F163" s="162"/>
      <c r="G163" s="162"/>
      <c r="H163" s="78">
        <f t="shared" ref="H163:H224" si="5">SUM(E163:G163)</f>
        <v>0</v>
      </c>
      <c r="I163" s="4"/>
      <c r="J163" s="76"/>
      <c r="K163" s="201"/>
      <c r="L163" s="190"/>
      <c r="M163" s="89"/>
      <c r="N163" s="89"/>
      <c r="O163" s="89"/>
      <c r="P163" s="183"/>
      <c r="Q163" s="183"/>
      <c r="R163" s="183"/>
      <c r="S163" s="183"/>
      <c r="T163" s="2"/>
    </row>
    <row r="164" spans="1:20">
      <c r="A164" s="30" t="s">
        <v>51</v>
      </c>
      <c r="B164" s="30" t="s">
        <v>51</v>
      </c>
      <c r="C164" s="1"/>
      <c r="D164" s="6" t="s">
        <v>41</v>
      </c>
      <c r="E164" s="76"/>
      <c r="F164" s="162"/>
      <c r="G164" s="162"/>
      <c r="H164" s="78">
        <f t="shared" si="5"/>
        <v>0</v>
      </c>
      <c r="I164" s="4"/>
      <c r="J164" s="76"/>
      <c r="K164" s="201"/>
      <c r="L164" s="190"/>
      <c r="M164" s="89"/>
      <c r="N164" s="89"/>
      <c r="O164" s="89"/>
      <c r="P164" s="183"/>
      <c r="Q164" s="183"/>
      <c r="R164" s="183"/>
      <c r="S164" s="183"/>
      <c r="T164" s="2"/>
    </row>
    <row r="165" spans="1:20">
      <c r="A165" s="30" t="s">
        <v>51</v>
      </c>
      <c r="B165" s="30" t="s">
        <v>51</v>
      </c>
      <c r="C165" s="1"/>
      <c r="D165" s="6" t="s">
        <v>41</v>
      </c>
      <c r="E165" s="76"/>
      <c r="F165" s="162"/>
      <c r="G165" s="162"/>
      <c r="H165" s="78">
        <f t="shared" si="5"/>
        <v>0</v>
      </c>
      <c r="I165" s="4"/>
      <c r="J165" s="76"/>
      <c r="K165" s="201"/>
      <c r="L165" s="190"/>
      <c r="M165" s="89"/>
      <c r="N165" s="89"/>
      <c r="O165" s="89"/>
      <c r="P165" s="183"/>
      <c r="Q165" s="183"/>
      <c r="R165" s="183"/>
      <c r="S165" s="183"/>
      <c r="T165" s="2"/>
    </row>
    <row r="166" spans="1:20">
      <c r="A166" s="30" t="s">
        <v>51</v>
      </c>
      <c r="B166" s="30" t="s">
        <v>51</v>
      </c>
      <c r="C166" s="1"/>
      <c r="D166" s="6" t="s">
        <v>41</v>
      </c>
      <c r="E166" s="76"/>
      <c r="F166" s="162"/>
      <c r="G166" s="162"/>
      <c r="H166" s="78">
        <f t="shared" si="5"/>
        <v>0</v>
      </c>
      <c r="I166" s="4"/>
      <c r="J166" s="76"/>
      <c r="K166" s="201"/>
      <c r="L166" s="190"/>
      <c r="M166" s="89"/>
      <c r="N166" s="89"/>
      <c r="O166" s="89"/>
      <c r="P166" s="183"/>
      <c r="Q166" s="183"/>
      <c r="R166" s="183"/>
      <c r="S166" s="183"/>
      <c r="T166" s="2"/>
    </row>
    <row r="167" spans="1:20">
      <c r="A167" s="30" t="s">
        <v>51</v>
      </c>
      <c r="B167" s="30" t="s">
        <v>51</v>
      </c>
      <c r="C167" s="1"/>
      <c r="D167" s="6" t="s">
        <v>41</v>
      </c>
      <c r="E167" s="76"/>
      <c r="F167" s="162"/>
      <c r="G167" s="162"/>
      <c r="H167" s="78">
        <f t="shared" si="5"/>
        <v>0</v>
      </c>
      <c r="I167" s="4"/>
      <c r="J167" s="76"/>
      <c r="K167" s="201"/>
      <c r="L167" s="190"/>
      <c r="M167" s="89"/>
      <c r="N167" s="89"/>
      <c r="O167" s="89"/>
      <c r="P167" s="183"/>
      <c r="Q167" s="183"/>
      <c r="R167" s="183"/>
      <c r="S167" s="183"/>
      <c r="T167" s="2"/>
    </row>
    <row r="168" spans="1:20">
      <c r="A168" s="30" t="s">
        <v>51</v>
      </c>
      <c r="B168" s="30" t="s">
        <v>51</v>
      </c>
      <c r="C168" s="1"/>
      <c r="D168" s="6" t="s">
        <v>41</v>
      </c>
      <c r="E168" s="76"/>
      <c r="F168" s="162"/>
      <c r="G168" s="162"/>
      <c r="H168" s="78">
        <f t="shared" si="5"/>
        <v>0</v>
      </c>
      <c r="I168" s="4"/>
      <c r="J168" s="76"/>
      <c r="K168" s="201"/>
      <c r="L168" s="190"/>
      <c r="M168" s="89"/>
      <c r="N168" s="89"/>
      <c r="O168" s="89"/>
      <c r="P168" s="183"/>
      <c r="Q168" s="183"/>
      <c r="R168" s="183"/>
      <c r="S168" s="183"/>
      <c r="T168" s="2"/>
    </row>
    <row r="169" spans="1:20">
      <c r="A169" s="30" t="s">
        <v>51</v>
      </c>
      <c r="B169" s="30" t="s">
        <v>51</v>
      </c>
      <c r="C169" s="1"/>
      <c r="D169" s="6" t="s">
        <v>41</v>
      </c>
      <c r="E169" s="76"/>
      <c r="F169" s="162"/>
      <c r="G169" s="162"/>
      <c r="H169" s="78">
        <f t="shared" si="5"/>
        <v>0</v>
      </c>
      <c r="I169" s="4"/>
      <c r="J169" s="76"/>
      <c r="K169" s="201"/>
      <c r="L169" s="190"/>
      <c r="M169" s="89"/>
      <c r="N169" s="89"/>
      <c r="O169" s="89"/>
      <c r="P169" s="183"/>
      <c r="Q169" s="183"/>
      <c r="R169" s="183"/>
      <c r="S169" s="183"/>
      <c r="T169" s="2"/>
    </row>
    <row r="170" spans="1:20">
      <c r="A170" s="30" t="s">
        <v>51</v>
      </c>
      <c r="B170" s="30" t="s">
        <v>51</v>
      </c>
      <c r="C170" s="1"/>
      <c r="D170" s="6" t="s">
        <v>41</v>
      </c>
      <c r="E170" s="76"/>
      <c r="F170" s="162"/>
      <c r="G170" s="162"/>
      <c r="H170" s="78">
        <f t="shared" si="5"/>
        <v>0</v>
      </c>
      <c r="I170" s="4"/>
      <c r="J170" s="76"/>
      <c r="K170" s="201"/>
      <c r="L170" s="190"/>
      <c r="M170" s="89"/>
      <c r="N170" s="89"/>
      <c r="O170" s="89"/>
      <c r="P170" s="183"/>
      <c r="Q170" s="183"/>
      <c r="R170" s="183"/>
      <c r="S170" s="183"/>
      <c r="T170" s="2"/>
    </row>
    <row r="171" spans="1:20">
      <c r="A171" s="30" t="s">
        <v>51</v>
      </c>
      <c r="B171" s="30" t="s">
        <v>51</v>
      </c>
      <c r="C171" s="1"/>
      <c r="D171" s="6" t="s">
        <v>41</v>
      </c>
      <c r="E171" s="76"/>
      <c r="F171" s="162"/>
      <c r="G171" s="162"/>
      <c r="H171" s="78">
        <f t="shared" si="5"/>
        <v>0</v>
      </c>
      <c r="I171" s="4"/>
      <c r="J171" s="76"/>
      <c r="K171" s="201"/>
      <c r="L171" s="190"/>
      <c r="M171" s="89"/>
      <c r="N171" s="89"/>
      <c r="O171" s="89"/>
      <c r="P171" s="183"/>
      <c r="Q171" s="183"/>
      <c r="R171" s="183"/>
      <c r="S171" s="183"/>
      <c r="T171" s="2"/>
    </row>
    <row r="172" spans="1:20">
      <c r="A172" s="30" t="s">
        <v>51</v>
      </c>
      <c r="B172" s="30" t="s">
        <v>51</v>
      </c>
      <c r="C172" s="1"/>
      <c r="D172" s="6" t="s">
        <v>41</v>
      </c>
      <c r="E172" s="76"/>
      <c r="F172" s="162"/>
      <c r="G172" s="162"/>
      <c r="H172" s="78">
        <f t="shared" si="5"/>
        <v>0</v>
      </c>
      <c r="I172" s="4"/>
      <c r="J172" s="76"/>
      <c r="K172" s="201"/>
      <c r="L172" s="190"/>
      <c r="M172" s="89"/>
      <c r="N172" s="89"/>
      <c r="O172" s="89"/>
      <c r="P172" s="183"/>
      <c r="Q172" s="183"/>
      <c r="R172" s="183"/>
      <c r="S172" s="183"/>
      <c r="T172" s="2"/>
    </row>
    <row r="173" spans="1:20">
      <c r="A173" s="30" t="s">
        <v>51</v>
      </c>
      <c r="B173" s="30" t="s">
        <v>51</v>
      </c>
      <c r="C173" s="1"/>
      <c r="D173" s="6" t="s">
        <v>41</v>
      </c>
      <c r="E173" s="76"/>
      <c r="F173" s="162"/>
      <c r="G173" s="162"/>
      <c r="H173" s="78">
        <f t="shared" si="5"/>
        <v>0</v>
      </c>
      <c r="I173" s="4"/>
      <c r="J173" s="76"/>
      <c r="K173" s="201"/>
      <c r="L173" s="190"/>
      <c r="M173" s="89"/>
      <c r="N173" s="89"/>
      <c r="O173" s="89"/>
      <c r="P173" s="183"/>
      <c r="Q173" s="183"/>
      <c r="R173" s="183"/>
      <c r="S173" s="183"/>
      <c r="T173" s="2"/>
    </row>
    <row r="174" spans="1:20">
      <c r="A174" s="30" t="s">
        <v>51</v>
      </c>
      <c r="B174" s="30" t="s">
        <v>51</v>
      </c>
      <c r="C174" s="1"/>
      <c r="D174" s="6" t="s">
        <v>41</v>
      </c>
      <c r="E174" s="76"/>
      <c r="F174" s="162"/>
      <c r="G174" s="162"/>
      <c r="H174" s="78">
        <f t="shared" si="5"/>
        <v>0</v>
      </c>
      <c r="I174" s="4"/>
      <c r="J174" s="76"/>
      <c r="K174" s="201"/>
      <c r="L174" s="190"/>
      <c r="M174" s="89"/>
      <c r="N174" s="89"/>
      <c r="O174" s="89"/>
      <c r="P174" s="183"/>
      <c r="Q174" s="183"/>
      <c r="R174" s="183"/>
      <c r="S174" s="183"/>
      <c r="T174" s="2"/>
    </row>
    <row r="175" spans="1:20">
      <c r="A175" s="30" t="s">
        <v>51</v>
      </c>
      <c r="B175" s="30" t="s">
        <v>51</v>
      </c>
      <c r="C175" s="1"/>
      <c r="D175" s="6" t="s">
        <v>41</v>
      </c>
      <c r="E175" s="76"/>
      <c r="F175" s="162"/>
      <c r="G175" s="162"/>
      <c r="H175" s="78">
        <f t="shared" si="5"/>
        <v>0</v>
      </c>
      <c r="I175" s="4"/>
      <c r="J175" s="76"/>
      <c r="K175" s="201"/>
      <c r="L175" s="190"/>
      <c r="M175" s="89"/>
      <c r="N175" s="89"/>
      <c r="O175" s="89"/>
      <c r="P175" s="183"/>
      <c r="Q175" s="183"/>
      <c r="R175" s="183"/>
      <c r="S175" s="183"/>
      <c r="T175" s="2"/>
    </row>
    <row r="176" spans="1:20">
      <c r="A176" s="30" t="s">
        <v>51</v>
      </c>
      <c r="B176" s="30" t="s">
        <v>51</v>
      </c>
      <c r="C176" s="1"/>
      <c r="D176" s="6" t="s">
        <v>41</v>
      </c>
      <c r="E176" s="76"/>
      <c r="F176" s="162"/>
      <c r="G176" s="162"/>
      <c r="H176" s="78">
        <f t="shared" si="5"/>
        <v>0</v>
      </c>
      <c r="I176" s="4"/>
      <c r="J176" s="76"/>
      <c r="K176" s="201"/>
      <c r="L176" s="190"/>
      <c r="M176" s="89"/>
      <c r="N176" s="89"/>
      <c r="O176" s="89"/>
      <c r="P176" s="183"/>
      <c r="Q176" s="183"/>
      <c r="R176" s="183"/>
      <c r="S176" s="183"/>
      <c r="T176" s="2"/>
    </row>
    <row r="177" spans="1:20">
      <c r="A177" s="30" t="s">
        <v>51</v>
      </c>
      <c r="B177" s="30" t="s">
        <v>51</v>
      </c>
      <c r="C177" s="1"/>
      <c r="D177" s="6" t="s">
        <v>41</v>
      </c>
      <c r="E177" s="76"/>
      <c r="F177" s="162"/>
      <c r="G177" s="162"/>
      <c r="H177" s="78">
        <f t="shared" si="5"/>
        <v>0</v>
      </c>
      <c r="I177" s="4"/>
      <c r="J177" s="76"/>
      <c r="K177" s="201"/>
      <c r="L177" s="190"/>
      <c r="M177" s="89"/>
      <c r="N177" s="89"/>
      <c r="O177" s="89"/>
      <c r="P177" s="183"/>
      <c r="Q177" s="183"/>
      <c r="R177" s="183"/>
      <c r="S177" s="183"/>
      <c r="T177" s="2"/>
    </row>
    <row r="178" spans="1:20">
      <c r="A178" s="30" t="s">
        <v>51</v>
      </c>
      <c r="B178" s="30" t="s">
        <v>51</v>
      </c>
      <c r="C178" s="1"/>
      <c r="D178" s="6" t="s">
        <v>41</v>
      </c>
      <c r="E178" s="76"/>
      <c r="F178" s="162"/>
      <c r="G178" s="162"/>
      <c r="H178" s="78">
        <f t="shared" si="5"/>
        <v>0</v>
      </c>
      <c r="I178" s="4"/>
      <c r="J178" s="76"/>
      <c r="K178" s="201"/>
      <c r="L178" s="190"/>
      <c r="M178" s="89"/>
      <c r="N178" s="89"/>
      <c r="O178" s="89"/>
      <c r="P178" s="183"/>
      <c r="Q178" s="183"/>
      <c r="R178" s="183"/>
      <c r="S178" s="183"/>
      <c r="T178" s="2"/>
    </row>
    <row r="179" spans="1:20">
      <c r="A179" s="30" t="s">
        <v>51</v>
      </c>
      <c r="B179" s="30" t="s">
        <v>51</v>
      </c>
      <c r="C179" s="1"/>
      <c r="D179" s="6" t="s">
        <v>41</v>
      </c>
      <c r="E179" s="76"/>
      <c r="F179" s="162"/>
      <c r="G179" s="162"/>
      <c r="H179" s="78">
        <f t="shared" si="5"/>
        <v>0</v>
      </c>
      <c r="I179" s="4"/>
      <c r="J179" s="76"/>
      <c r="K179" s="201"/>
      <c r="L179" s="190"/>
      <c r="M179" s="89"/>
      <c r="N179" s="89"/>
      <c r="O179" s="89"/>
      <c r="P179" s="183"/>
      <c r="Q179" s="183"/>
      <c r="R179" s="183"/>
      <c r="S179" s="183"/>
      <c r="T179" s="2"/>
    </row>
    <row r="180" spans="1:20">
      <c r="A180" s="30" t="s">
        <v>51</v>
      </c>
      <c r="B180" s="30" t="s">
        <v>51</v>
      </c>
      <c r="C180" s="1"/>
      <c r="D180" s="6" t="s">
        <v>41</v>
      </c>
      <c r="E180" s="76"/>
      <c r="F180" s="162"/>
      <c r="G180" s="162"/>
      <c r="H180" s="78">
        <f t="shared" si="5"/>
        <v>0</v>
      </c>
      <c r="I180" s="4"/>
      <c r="J180" s="76"/>
      <c r="K180" s="201"/>
      <c r="L180" s="190"/>
      <c r="M180" s="89"/>
      <c r="N180" s="89"/>
      <c r="O180" s="89"/>
      <c r="P180" s="183"/>
      <c r="Q180" s="183"/>
      <c r="R180" s="183"/>
      <c r="S180" s="183"/>
      <c r="T180" s="2"/>
    </row>
    <row r="181" spans="1:20">
      <c r="A181" s="30" t="s">
        <v>51</v>
      </c>
      <c r="B181" s="30" t="s">
        <v>51</v>
      </c>
      <c r="C181" s="1"/>
      <c r="D181" s="6" t="s">
        <v>41</v>
      </c>
      <c r="E181" s="76"/>
      <c r="F181" s="162"/>
      <c r="G181" s="162"/>
      <c r="H181" s="78">
        <f t="shared" si="5"/>
        <v>0</v>
      </c>
      <c r="I181" s="4"/>
      <c r="J181" s="76"/>
      <c r="K181" s="201"/>
      <c r="L181" s="190"/>
      <c r="M181" s="89"/>
      <c r="N181" s="89"/>
      <c r="O181" s="89"/>
      <c r="P181" s="183"/>
      <c r="Q181" s="183"/>
      <c r="R181" s="183"/>
      <c r="S181" s="183"/>
      <c r="T181" s="2"/>
    </row>
    <row r="182" spans="1:20">
      <c r="A182" s="30" t="s">
        <v>51</v>
      </c>
      <c r="B182" s="30" t="s">
        <v>51</v>
      </c>
      <c r="C182" s="1"/>
      <c r="D182" s="6" t="s">
        <v>41</v>
      </c>
      <c r="E182" s="76"/>
      <c r="F182" s="162"/>
      <c r="G182" s="162"/>
      <c r="H182" s="78">
        <f t="shared" si="5"/>
        <v>0</v>
      </c>
      <c r="I182" s="4"/>
      <c r="J182" s="76"/>
      <c r="K182" s="201"/>
      <c r="L182" s="190"/>
      <c r="M182" s="89"/>
      <c r="N182" s="89"/>
      <c r="O182" s="89"/>
      <c r="P182" s="183"/>
      <c r="Q182" s="183"/>
      <c r="R182" s="183"/>
      <c r="S182" s="183"/>
      <c r="T182" s="2"/>
    </row>
    <row r="183" spans="1:20">
      <c r="A183" s="30" t="s">
        <v>51</v>
      </c>
      <c r="B183" s="30" t="s">
        <v>51</v>
      </c>
      <c r="C183" s="1"/>
      <c r="D183" s="6" t="s">
        <v>41</v>
      </c>
      <c r="E183" s="76"/>
      <c r="F183" s="162"/>
      <c r="G183" s="162"/>
      <c r="H183" s="78">
        <f t="shared" si="5"/>
        <v>0</v>
      </c>
      <c r="I183" s="4"/>
      <c r="J183" s="76"/>
      <c r="K183" s="201"/>
      <c r="L183" s="190"/>
      <c r="M183" s="89"/>
      <c r="N183" s="89"/>
      <c r="O183" s="89"/>
      <c r="P183" s="183"/>
      <c r="Q183" s="183"/>
      <c r="R183" s="183"/>
      <c r="S183" s="183"/>
      <c r="T183" s="2"/>
    </row>
    <row r="184" spans="1:20">
      <c r="A184" s="30" t="s">
        <v>51</v>
      </c>
      <c r="B184" s="30" t="s">
        <v>51</v>
      </c>
      <c r="C184" s="1"/>
      <c r="D184" s="6" t="s">
        <v>41</v>
      </c>
      <c r="E184" s="76"/>
      <c r="F184" s="162"/>
      <c r="G184" s="162"/>
      <c r="H184" s="78">
        <f t="shared" si="5"/>
        <v>0</v>
      </c>
      <c r="I184" s="4"/>
      <c r="J184" s="76"/>
      <c r="K184" s="201"/>
      <c r="L184" s="190"/>
      <c r="M184" s="89"/>
      <c r="N184" s="89"/>
      <c r="O184" s="89"/>
      <c r="P184" s="183"/>
      <c r="Q184" s="183"/>
      <c r="R184" s="183"/>
      <c r="S184" s="183"/>
      <c r="T184" s="2"/>
    </row>
    <row r="185" spans="1:20">
      <c r="A185" s="30" t="s">
        <v>51</v>
      </c>
      <c r="B185" s="30" t="s">
        <v>51</v>
      </c>
      <c r="C185" s="1"/>
      <c r="D185" s="6" t="s">
        <v>41</v>
      </c>
      <c r="E185" s="76"/>
      <c r="F185" s="162"/>
      <c r="G185" s="162"/>
      <c r="H185" s="78">
        <f t="shared" si="5"/>
        <v>0</v>
      </c>
      <c r="I185" s="4"/>
      <c r="J185" s="76"/>
      <c r="K185" s="201"/>
      <c r="L185" s="190"/>
      <c r="M185" s="89"/>
      <c r="N185" s="89"/>
      <c r="O185" s="89"/>
      <c r="P185" s="183"/>
      <c r="Q185" s="183"/>
      <c r="R185" s="183"/>
      <c r="S185" s="183"/>
      <c r="T185" s="2"/>
    </row>
    <row r="186" spans="1:20">
      <c r="A186" s="30" t="s">
        <v>51</v>
      </c>
      <c r="B186" s="30" t="s">
        <v>51</v>
      </c>
      <c r="C186" s="1"/>
      <c r="D186" s="6" t="s">
        <v>41</v>
      </c>
      <c r="E186" s="76"/>
      <c r="F186" s="162"/>
      <c r="G186" s="162"/>
      <c r="H186" s="78">
        <f t="shared" si="5"/>
        <v>0</v>
      </c>
      <c r="I186" s="4"/>
      <c r="J186" s="76"/>
      <c r="K186" s="201"/>
      <c r="L186" s="190"/>
      <c r="M186" s="89"/>
      <c r="N186" s="89"/>
      <c r="O186" s="89"/>
      <c r="P186" s="183"/>
      <c r="Q186" s="183"/>
      <c r="R186" s="183"/>
      <c r="S186" s="183"/>
      <c r="T186" s="2"/>
    </row>
    <row r="187" spans="1:20">
      <c r="A187" s="30" t="s">
        <v>51</v>
      </c>
      <c r="B187" s="30" t="s">
        <v>51</v>
      </c>
      <c r="C187" s="1"/>
      <c r="D187" s="6" t="s">
        <v>41</v>
      </c>
      <c r="E187" s="76"/>
      <c r="F187" s="162"/>
      <c r="G187" s="162"/>
      <c r="H187" s="78">
        <f t="shared" si="5"/>
        <v>0</v>
      </c>
      <c r="I187" s="4"/>
      <c r="J187" s="76"/>
      <c r="K187" s="201"/>
      <c r="L187" s="190"/>
      <c r="M187" s="89"/>
      <c r="N187" s="89"/>
      <c r="O187" s="89"/>
      <c r="P187" s="183"/>
      <c r="Q187" s="183"/>
      <c r="R187" s="183"/>
      <c r="S187" s="183"/>
      <c r="T187" s="2"/>
    </row>
    <row r="188" spans="1:20">
      <c r="A188" s="30" t="s">
        <v>51</v>
      </c>
      <c r="B188" s="30" t="s">
        <v>51</v>
      </c>
      <c r="C188" s="1"/>
      <c r="D188" s="6" t="s">
        <v>41</v>
      </c>
      <c r="E188" s="76"/>
      <c r="F188" s="162"/>
      <c r="G188" s="162"/>
      <c r="H188" s="78">
        <f t="shared" si="5"/>
        <v>0</v>
      </c>
      <c r="I188" s="4"/>
      <c r="J188" s="76"/>
      <c r="K188" s="201"/>
      <c r="L188" s="190"/>
      <c r="M188" s="89"/>
      <c r="N188" s="89"/>
      <c r="O188" s="89"/>
      <c r="P188" s="183"/>
      <c r="Q188" s="183"/>
      <c r="R188" s="183"/>
      <c r="S188" s="183"/>
      <c r="T188" s="2"/>
    </row>
    <row r="189" spans="1:20">
      <c r="A189" s="30" t="s">
        <v>51</v>
      </c>
      <c r="B189" s="30" t="s">
        <v>51</v>
      </c>
      <c r="C189" s="1"/>
      <c r="D189" s="6" t="s">
        <v>41</v>
      </c>
      <c r="E189" s="76"/>
      <c r="F189" s="162"/>
      <c r="G189" s="162"/>
      <c r="H189" s="78">
        <f t="shared" si="5"/>
        <v>0</v>
      </c>
      <c r="I189" s="4"/>
      <c r="J189" s="76"/>
      <c r="K189" s="201"/>
      <c r="L189" s="190"/>
      <c r="M189" s="89"/>
      <c r="N189" s="89"/>
      <c r="O189" s="89"/>
      <c r="P189" s="183"/>
      <c r="Q189" s="183"/>
      <c r="R189" s="183"/>
      <c r="S189" s="183"/>
      <c r="T189" s="2"/>
    </row>
    <row r="190" spans="1:20">
      <c r="A190" s="30" t="s">
        <v>51</v>
      </c>
      <c r="B190" s="30" t="s">
        <v>51</v>
      </c>
      <c r="C190" s="1"/>
      <c r="D190" s="6" t="s">
        <v>41</v>
      </c>
      <c r="E190" s="76"/>
      <c r="F190" s="162"/>
      <c r="G190" s="162"/>
      <c r="H190" s="78">
        <f t="shared" si="5"/>
        <v>0</v>
      </c>
      <c r="I190" s="4"/>
      <c r="J190" s="76"/>
      <c r="K190" s="201"/>
      <c r="L190" s="190"/>
      <c r="M190" s="89"/>
      <c r="N190" s="89"/>
      <c r="O190" s="89"/>
      <c r="P190" s="183"/>
      <c r="Q190" s="183"/>
      <c r="R190" s="183"/>
      <c r="S190" s="183"/>
      <c r="T190" s="2"/>
    </row>
    <row r="191" spans="1:20">
      <c r="A191" s="30" t="s">
        <v>51</v>
      </c>
      <c r="B191" s="30" t="s">
        <v>51</v>
      </c>
      <c r="C191" s="1"/>
      <c r="D191" s="6" t="s">
        <v>41</v>
      </c>
      <c r="E191" s="76"/>
      <c r="F191" s="162"/>
      <c r="G191" s="162"/>
      <c r="H191" s="78">
        <f t="shared" si="5"/>
        <v>0</v>
      </c>
      <c r="I191" s="4"/>
      <c r="J191" s="76"/>
      <c r="K191" s="201"/>
      <c r="L191" s="190"/>
      <c r="M191" s="89"/>
      <c r="N191" s="89"/>
      <c r="O191" s="89"/>
      <c r="P191" s="183"/>
      <c r="Q191" s="183"/>
      <c r="R191" s="183"/>
      <c r="S191" s="183"/>
      <c r="T191" s="2"/>
    </row>
    <row r="192" spans="1:20">
      <c r="A192" s="30" t="s">
        <v>51</v>
      </c>
      <c r="B192" s="30" t="s">
        <v>51</v>
      </c>
      <c r="C192" s="1"/>
      <c r="D192" s="6" t="s">
        <v>41</v>
      </c>
      <c r="E192" s="76"/>
      <c r="F192" s="162"/>
      <c r="G192" s="162"/>
      <c r="H192" s="78">
        <f t="shared" si="5"/>
        <v>0</v>
      </c>
      <c r="I192" s="4"/>
      <c r="J192" s="76"/>
      <c r="K192" s="201"/>
      <c r="L192" s="190"/>
      <c r="M192" s="89"/>
      <c r="N192" s="89"/>
      <c r="O192" s="89"/>
      <c r="P192" s="183"/>
      <c r="Q192" s="183"/>
      <c r="R192" s="183"/>
      <c r="S192" s="183"/>
      <c r="T192" s="2"/>
    </row>
    <row r="193" spans="1:20">
      <c r="A193" s="30" t="s">
        <v>51</v>
      </c>
      <c r="B193" s="30" t="s">
        <v>51</v>
      </c>
      <c r="C193" s="1"/>
      <c r="D193" s="6" t="s">
        <v>41</v>
      </c>
      <c r="E193" s="76"/>
      <c r="F193" s="162"/>
      <c r="G193" s="162"/>
      <c r="H193" s="78">
        <f t="shared" si="5"/>
        <v>0</v>
      </c>
      <c r="I193" s="4"/>
      <c r="J193" s="76"/>
      <c r="K193" s="201"/>
      <c r="L193" s="190"/>
      <c r="M193" s="89"/>
      <c r="N193" s="89"/>
      <c r="O193" s="89"/>
      <c r="P193" s="183"/>
      <c r="Q193" s="183"/>
      <c r="R193" s="183"/>
      <c r="S193" s="183"/>
      <c r="T193" s="2"/>
    </row>
    <row r="194" spans="1:20">
      <c r="A194" s="30" t="s">
        <v>51</v>
      </c>
      <c r="B194" s="30" t="s">
        <v>51</v>
      </c>
      <c r="C194" s="1"/>
      <c r="D194" s="6" t="s">
        <v>41</v>
      </c>
      <c r="E194" s="76"/>
      <c r="F194" s="162"/>
      <c r="G194" s="162"/>
      <c r="H194" s="78">
        <f t="shared" si="5"/>
        <v>0</v>
      </c>
      <c r="I194" s="4"/>
      <c r="J194" s="76"/>
      <c r="K194" s="201"/>
      <c r="L194" s="190"/>
      <c r="M194" s="89"/>
      <c r="N194" s="89"/>
      <c r="O194" s="89"/>
      <c r="P194" s="183"/>
      <c r="Q194" s="183"/>
      <c r="R194" s="183"/>
      <c r="S194" s="183"/>
      <c r="T194" s="2"/>
    </row>
    <row r="195" spans="1:20">
      <c r="A195" s="30" t="s">
        <v>51</v>
      </c>
      <c r="B195" s="30" t="s">
        <v>51</v>
      </c>
      <c r="C195" s="1"/>
      <c r="D195" s="6" t="s">
        <v>41</v>
      </c>
      <c r="E195" s="76"/>
      <c r="F195" s="162"/>
      <c r="G195" s="162"/>
      <c r="H195" s="78">
        <f t="shared" si="5"/>
        <v>0</v>
      </c>
      <c r="I195" s="4"/>
      <c r="J195" s="76"/>
      <c r="K195" s="201"/>
      <c r="L195" s="190"/>
      <c r="M195" s="89"/>
      <c r="N195" s="89"/>
      <c r="O195" s="89"/>
      <c r="P195" s="183"/>
      <c r="Q195" s="183"/>
      <c r="R195" s="183"/>
      <c r="S195" s="183"/>
      <c r="T195" s="2"/>
    </row>
    <row r="196" spans="1:20">
      <c r="A196" s="30" t="s">
        <v>51</v>
      </c>
      <c r="B196" s="30" t="s">
        <v>51</v>
      </c>
      <c r="C196" s="1"/>
      <c r="D196" s="6" t="s">
        <v>41</v>
      </c>
      <c r="E196" s="76"/>
      <c r="F196" s="162"/>
      <c r="G196" s="162"/>
      <c r="H196" s="78">
        <f t="shared" si="5"/>
        <v>0</v>
      </c>
      <c r="I196" s="4"/>
      <c r="J196" s="76"/>
      <c r="K196" s="201"/>
      <c r="L196" s="190"/>
      <c r="M196" s="89"/>
      <c r="N196" s="89"/>
      <c r="O196" s="89"/>
      <c r="P196" s="183"/>
      <c r="Q196" s="183"/>
      <c r="R196" s="183"/>
      <c r="S196" s="183"/>
      <c r="T196" s="2"/>
    </row>
    <row r="197" spans="1:20">
      <c r="A197" s="30" t="s">
        <v>51</v>
      </c>
      <c r="B197" s="30" t="s">
        <v>51</v>
      </c>
      <c r="C197" s="1"/>
      <c r="D197" s="6" t="s">
        <v>41</v>
      </c>
      <c r="E197" s="76"/>
      <c r="F197" s="162"/>
      <c r="G197" s="162"/>
      <c r="H197" s="78">
        <f t="shared" si="5"/>
        <v>0</v>
      </c>
      <c r="I197" s="4"/>
      <c r="J197" s="76"/>
      <c r="K197" s="201"/>
      <c r="L197" s="190"/>
      <c r="M197" s="89"/>
      <c r="N197" s="89"/>
      <c r="O197" s="89"/>
      <c r="P197" s="183"/>
      <c r="Q197" s="183"/>
      <c r="R197" s="183"/>
      <c r="S197" s="183"/>
      <c r="T197" s="2"/>
    </row>
    <row r="198" spans="1:20">
      <c r="A198" s="30" t="s">
        <v>51</v>
      </c>
      <c r="B198" s="30" t="s">
        <v>51</v>
      </c>
      <c r="C198" s="1"/>
      <c r="D198" s="6" t="s">
        <v>41</v>
      </c>
      <c r="E198" s="76"/>
      <c r="F198" s="162"/>
      <c r="G198" s="162"/>
      <c r="H198" s="78">
        <f t="shared" si="5"/>
        <v>0</v>
      </c>
      <c r="I198" s="4"/>
      <c r="J198" s="76"/>
      <c r="K198" s="201"/>
      <c r="L198" s="190"/>
      <c r="M198" s="89"/>
      <c r="N198" s="89"/>
      <c r="O198" s="89"/>
      <c r="P198" s="183"/>
      <c r="Q198" s="183"/>
      <c r="R198" s="183"/>
      <c r="S198" s="183"/>
      <c r="T198" s="2"/>
    </row>
    <row r="199" spans="1:20">
      <c r="A199" s="30" t="s">
        <v>51</v>
      </c>
      <c r="B199" s="30" t="s">
        <v>51</v>
      </c>
      <c r="C199" s="1"/>
      <c r="D199" s="6" t="s">
        <v>41</v>
      </c>
      <c r="E199" s="76"/>
      <c r="F199" s="162"/>
      <c r="G199" s="162"/>
      <c r="H199" s="78">
        <f t="shared" si="5"/>
        <v>0</v>
      </c>
      <c r="I199" s="4"/>
      <c r="J199" s="76"/>
      <c r="K199" s="201"/>
      <c r="L199" s="190"/>
      <c r="M199" s="89"/>
      <c r="N199" s="89"/>
      <c r="O199" s="89"/>
      <c r="P199" s="183"/>
      <c r="Q199" s="183"/>
      <c r="R199" s="183"/>
      <c r="S199" s="183"/>
      <c r="T199" s="2"/>
    </row>
    <row r="200" spans="1:20">
      <c r="A200" s="30" t="s">
        <v>51</v>
      </c>
      <c r="B200" s="30" t="s">
        <v>51</v>
      </c>
      <c r="C200" s="1"/>
      <c r="D200" s="6" t="s">
        <v>41</v>
      </c>
      <c r="E200" s="76"/>
      <c r="F200" s="162"/>
      <c r="G200" s="162"/>
      <c r="H200" s="78">
        <f t="shared" si="5"/>
        <v>0</v>
      </c>
      <c r="I200" s="4"/>
      <c r="J200" s="76"/>
      <c r="K200" s="201"/>
      <c r="L200" s="190"/>
      <c r="M200" s="89"/>
      <c r="N200" s="89"/>
      <c r="O200" s="89"/>
      <c r="P200" s="183"/>
      <c r="Q200" s="183"/>
      <c r="R200" s="183"/>
      <c r="S200" s="183"/>
      <c r="T200" s="2"/>
    </row>
    <row r="201" spans="1:20">
      <c r="A201" s="30" t="s">
        <v>51</v>
      </c>
      <c r="B201" s="30" t="s">
        <v>51</v>
      </c>
      <c r="C201" s="1"/>
      <c r="D201" s="6" t="s">
        <v>41</v>
      </c>
      <c r="E201" s="76"/>
      <c r="F201" s="162"/>
      <c r="G201" s="162"/>
      <c r="H201" s="78">
        <f t="shared" si="5"/>
        <v>0</v>
      </c>
      <c r="I201" s="4"/>
      <c r="J201" s="76"/>
      <c r="K201" s="201"/>
      <c r="L201" s="190"/>
      <c r="M201" s="89"/>
      <c r="N201" s="89"/>
      <c r="O201" s="89"/>
      <c r="P201" s="183"/>
      <c r="Q201" s="183"/>
      <c r="R201" s="183"/>
      <c r="S201" s="183"/>
      <c r="T201" s="2"/>
    </row>
    <row r="202" spans="1:20">
      <c r="A202" s="30" t="s">
        <v>51</v>
      </c>
      <c r="B202" s="30" t="s">
        <v>51</v>
      </c>
      <c r="C202" s="1"/>
      <c r="D202" s="6" t="s">
        <v>41</v>
      </c>
      <c r="E202" s="76"/>
      <c r="F202" s="162"/>
      <c r="G202" s="162"/>
      <c r="H202" s="78">
        <f t="shared" si="5"/>
        <v>0</v>
      </c>
      <c r="I202" s="4"/>
      <c r="J202" s="76"/>
      <c r="K202" s="201"/>
      <c r="L202" s="190"/>
      <c r="M202" s="89"/>
      <c r="N202" s="89"/>
      <c r="O202" s="89"/>
      <c r="P202" s="183"/>
      <c r="Q202" s="183"/>
      <c r="R202" s="183"/>
      <c r="S202" s="183"/>
      <c r="T202" s="2"/>
    </row>
    <row r="203" spans="1:20">
      <c r="A203" s="30" t="s">
        <v>51</v>
      </c>
      <c r="B203" s="30" t="s">
        <v>51</v>
      </c>
      <c r="C203" s="1"/>
      <c r="D203" s="6" t="s">
        <v>41</v>
      </c>
      <c r="E203" s="76"/>
      <c r="F203" s="162"/>
      <c r="G203" s="162"/>
      <c r="H203" s="78">
        <f t="shared" si="5"/>
        <v>0</v>
      </c>
      <c r="I203" s="4"/>
      <c r="J203" s="76"/>
      <c r="K203" s="201"/>
      <c r="L203" s="190"/>
      <c r="M203" s="89"/>
      <c r="N203" s="89"/>
      <c r="O203" s="89"/>
      <c r="P203" s="183"/>
      <c r="Q203" s="183"/>
      <c r="R203" s="183"/>
      <c r="S203" s="183"/>
      <c r="T203" s="2"/>
    </row>
    <row r="204" spans="1:20">
      <c r="A204" s="30" t="s">
        <v>51</v>
      </c>
      <c r="B204" s="30" t="s">
        <v>51</v>
      </c>
      <c r="C204" s="1"/>
      <c r="D204" s="6" t="s">
        <v>41</v>
      </c>
      <c r="E204" s="76"/>
      <c r="F204" s="162"/>
      <c r="G204" s="162"/>
      <c r="H204" s="78">
        <f t="shared" si="5"/>
        <v>0</v>
      </c>
      <c r="I204" s="4"/>
      <c r="J204" s="76"/>
      <c r="K204" s="201"/>
      <c r="L204" s="190"/>
      <c r="M204" s="89"/>
      <c r="N204" s="89"/>
      <c r="O204" s="89"/>
      <c r="P204" s="183"/>
      <c r="Q204" s="183"/>
      <c r="R204" s="183"/>
      <c r="S204" s="183"/>
      <c r="T204" s="2"/>
    </row>
    <row r="205" spans="1:20">
      <c r="A205" s="30" t="s">
        <v>51</v>
      </c>
      <c r="B205" s="30" t="s">
        <v>51</v>
      </c>
      <c r="C205" s="1"/>
      <c r="D205" s="6" t="s">
        <v>41</v>
      </c>
      <c r="E205" s="76"/>
      <c r="F205" s="162"/>
      <c r="G205" s="162"/>
      <c r="H205" s="78">
        <f t="shared" si="5"/>
        <v>0</v>
      </c>
      <c r="I205" s="4"/>
      <c r="J205" s="76"/>
      <c r="K205" s="201"/>
      <c r="L205" s="190"/>
      <c r="M205" s="89"/>
      <c r="N205" s="89"/>
      <c r="O205" s="89"/>
      <c r="P205" s="183"/>
      <c r="Q205" s="183"/>
      <c r="R205" s="183"/>
      <c r="S205" s="183"/>
      <c r="T205" s="2"/>
    </row>
    <row r="206" spans="1:20">
      <c r="A206" s="30" t="s">
        <v>51</v>
      </c>
      <c r="B206" s="30" t="s">
        <v>51</v>
      </c>
      <c r="C206" s="1"/>
      <c r="D206" s="6" t="s">
        <v>41</v>
      </c>
      <c r="E206" s="76"/>
      <c r="F206" s="162"/>
      <c r="G206" s="162"/>
      <c r="H206" s="78">
        <f t="shared" si="5"/>
        <v>0</v>
      </c>
      <c r="I206" s="4"/>
      <c r="J206" s="76"/>
      <c r="K206" s="201"/>
      <c r="L206" s="190"/>
      <c r="M206" s="89"/>
      <c r="N206" s="89"/>
      <c r="O206" s="89"/>
      <c r="P206" s="183"/>
      <c r="Q206" s="183"/>
      <c r="R206" s="183"/>
      <c r="S206" s="183"/>
      <c r="T206" s="2"/>
    </row>
    <row r="207" spans="1:20">
      <c r="A207" s="30" t="s">
        <v>51</v>
      </c>
      <c r="B207" s="30" t="s">
        <v>51</v>
      </c>
      <c r="C207" s="1"/>
      <c r="D207" s="6" t="s">
        <v>41</v>
      </c>
      <c r="E207" s="76"/>
      <c r="F207" s="162"/>
      <c r="G207" s="162"/>
      <c r="H207" s="78">
        <f t="shared" si="5"/>
        <v>0</v>
      </c>
      <c r="I207" s="4"/>
      <c r="J207" s="76"/>
      <c r="K207" s="201"/>
      <c r="L207" s="190"/>
      <c r="M207" s="89"/>
      <c r="N207" s="89"/>
      <c r="O207" s="89"/>
      <c r="P207" s="183"/>
      <c r="Q207" s="183"/>
      <c r="R207" s="183"/>
      <c r="S207" s="183"/>
      <c r="T207" s="2"/>
    </row>
    <row r="208" spans="1:20">
      <c r="A208" s="30" t="s">
        <v>51</v>
      </c>
      <c r="B208" s="30" t="s">
        <v>51</v>
      </c>
      <c r="C208" s="1"/>
      <c r="D208" s="6" t="s">
        <v>41</v>
      </c>
      <c r="E208" s="76"/>
      <c r="F208" s="162"/>
      <c r="G208" s="162"/>
      <c r="H208" s="78">
        <f t="shared" si="5"/>
        <v>0</v>
      </c>
      <c r="I208" s="4"/>
      <c r="J208" s="76"/>
      <c r="K208" s="201"/>
      <c r="L208" s="190"/>
      <c r="M208" s="89"/>
      <c r="N208" s="89"/>
      <c r="O208" s="89"/>
      <c r="P208" s="183"/>
      <c r="Q208" s="183"/>
      <c r="R208" s="183"/>
      <c r="S208" s="183"/>
      <c r="T208" s="2"/>
    </row>
    <row r="209" spans="1:20">
      <c r="A209" s="30" t="s">
        <v>51</v>
      </c>
      <c r="B209" s="30" t="s">
        <v>51</v>
      </c>
      <c r="C209" s="1"/>
      <c r="D209" s="6" t="s">
        <v>41</v>
      </c>
      <c r="E209" s="76"/>
      <c r="F209" s="162"/>
      <c r="G209" s="162"/>
      <c r="H209" s="78">
        <f t="shared" si="5"/>
        <v>0</v>
      </c>
      <c r="I209" s="4"/>
      <c r="J209" s="76"/>
      <c r="K209" s="201"/>
      <c r="L209" s="190"/>
      <c r="M209" s="89"/>
      <c r="N209" s="89"/>
      <c r="O209" s="89"/>
      <c r="P209" s="183"/>
      <c r="Q209" s="183"/>
      <c r="R209" s="183"/>
      <c r="S209" s="183"/>
      <c r="T209" s="2"/>
    </row>
    <row r="210" spans="1:20">
      <c r="A210" s="30" t="s">
        <v>51</v>
      </c>
      <c r="B210" s="30" t="s">
        <v>51</v>
      </c>
      <c r="C210" s="1"/>
      <c r="D210" s="6" t="s">
        <v>41</v>
      </c>
      <c r="E210" s="76"/>
      <c r="F210" s="162"/>
      <c r="G210" s="162"/>
      <c r="H210" s="78">
        <f t="shared" si="5"/>
        <v>0</v>
      </c>
      <c r="I210" s="4"/>
      <c r="J210" s="76"/>
      <c r="K210" s="201"/>
      <c r="L210" s="190"/>
      <c r="M210" s="89"/>
      <c r="N210" s="89"/>
      <c r="O210" s="89"/>
      <c r="P210" s="183"/>
      <c r="Q210" s="183"/>
      <c r="R210" s="183"/>
      <c r="S210" s="183"/>
      <c r="T210" s="2"/>
    </row>
    <row r="211" spans="1:20">
      <c r="A211" s="30" t="s">
        <v>51</v>
      </c>
      <c r="B211" s="30" t="s">
        <v>51</v>
      </c>
      <c r="C211" s="1"/>
      <c r="D211" s="6" t="s">
        <v>41</v>
      </c>
      <c r="E211" s="76"/>
      <c r="F211" s="162"/>
      <c r="G211" s="162"/>
      <c r="H211" s="78">
        <f>SUM(E211:G211)</f>
        <v>0</v>
      </c>
      <c r="I211" s="4"/>
      <c r="J211" s="76"/>
      <c r="K211" s="201"/>
      <c r="L211" s="190"/>
      <c r="M211" s="89"/>
      <c r="N211" s="89"/>
      <c r="O211" s="89"/>
      <c r="P211" s="183"/>
      <c r="Q211" s="183"/>
      <c r="R211" s="183"/>
      <c r="S211" s="183"/>
      <c r="T211" s="2"/>
    </row>
    <row r="212" spans="1:20">
      <c r="A212" s="30" t="s">
        <v>51</v>
      </c>
      <c r="B212" s="30" t="s">
        <v>51</v>
      </c>
      <c r="C212" s="1"/>
      <c r="D212" s="6" t="s">
        <v>41</v>
      </c>
      <c r="E212" s="76"/>
      <c r="F212" s="162"/>
      <c r="G212" s="162"/>
      <c r="H212" s="78">
        <f t="shared" si="5"/>
        <v>0</v>
      </c>
      <c r="I212" s="4"/>
      <c r="J212" s="76"/>
      <c r="K212" s="201"/>
      <c r="L212" s="190"/>
      <c r="M212" s="89"/>
      <c r="N212" s="89"/>
      <c r="O212" s="89"/>
      <c r="P212" s="183"/>
      <c r="Q212" s="183"/>
      <c r="R212" s="183"/>
      <c r="S212" s="183"/>
      <c r="T212" s="2"/>
    </row>
    <row r="213" spans="1:20">
      <c r="A213" s="30" t="s">
        <v>51</v>
      </c>
      <c r="B213" s="30" t="s">
        <v>51</v>
      </c>
      <c r="C213" s="1"/>
      <c r="D213" s="6" t="s">
        <v>41</v>
      </c>
      <c r="E213" s="76"/>
      <c r="F213" s="162"/>
      <c r="G213" s="162"/>
      <c r="H213" s="78">
        <f t="shared" si="5"/>
        <v>0</v>
      </c>
      <c r="I213" s="4"/>
      <c r="J213" s="76"/>
      <c r="K213" s="201"/>
      <c r="L213" s="190"/>
      <c r="M213" s="89"/>
      <c r="N213" s="89"/>
      <c r="O213" s="89"/>
      <c r="P213" s="183"/>
      <c r="Q213" s="183"/>
      <c r="R213" s="183"/>
      <c r="S213" s="183"/>
      <c r="T213" s="2"/>
    </row>
    <row r="214" spans="1:20">
      <c r="A214" s="30" t="s">
        <v>51</v>
      </c>
      <c r="B214" s="30" t="s">
        <v>51</v>
      </c>
      <c r="C214" s="1"/>
      <c r="D214" s="6" t="s">
        <v>41</v>
      </c>
      <c r="E214" s="76"/>
      <c r="F214" s="162"/>
      <c r="G214" s="162"/>
      <c r="H214" s="78">
        <f t="shared" si="5"/>
        <v>0</v>
      </c>
      <c r="I214" s="4"/>
      <c r="J214" s="76"/>
      <c r="K214" s="201"/>
      <c r="L214" s="190"/>
      <c r="M214" s="89"/>
      <c r="N214" s="89"/>
      <c r="O214" s="89"/>
      <c r="P214" s="183"/>
      <c r="Q214" s="183"/>
      <c r="R214" s="183"/>
      <c r="S214" s="183"/>
      <c r="T214" s="2"/>
    </row>
    <row r="215" spans="1:20">
      <c r="A215" s="30" t="s">
        <v>51</v>
      </c>
      <c r="B215" s="30" t="s">
        <v>51</v>
      </c>
      <c r="C215" s="1"/>
      <c r="D215" s="6" t="s">
        <v>41</v>
      </c>
      <c r="E215" s="76"/>
      <c r="F215" s="162"/>
      <c r="G215" s="162"/>
      <c r="H215" s="78">
        <f t="shared" si="5"/>
        <v>0</v>
      </c>
      <c r="I215" s="4"/>
      <c r="J215" s="76"/>
      <c r="K215" s="201"/>
      <c r="L215" s="190"/>
      <c r="M215" s="89"/>
      <c r="N215" s="89"/>
      <c r="O215" s="89"/>
      <c r="P215" s="183"/>
      <c r="Q215" s="183"/>
      <c r="R215" s="183"/>
      <c r="S215" s="183"/>
      <c r="T215" s="2"/>
    </row>
    <row r="216" spans="1:20">
      <c r="A216" s="30" t="s">
        <v>51</v>
      </c>
      <c r="B216" s="30" t="s">
        <v>51</v>
      </c>
      <c r="C216" s="1"/>
      <c r="D216" s="6" t="s">
        <v>41</v>
      </c>
      <c r="E216" s="76"/>
      <c r="F216" s="162"/>
      <c r="G216" s="162"/>
      <c r="H216" s="78">
        <f t="shared" si="5"/>
        <v>0</v>
      </c>
      <c r="I216" s="4"/>
      <c r="J216" s="76"/>
      <c r="K216" s="201"/>
      <c r="L216" s="190"/>
      <c r="M216" s="89"/>
      <c r="N216" s="89"/>
      <c r="O216" s="89"/>
      <c r="P216" s="183"/>
      <c r="Q216" s="183"/>
      <c r="R216" s="183"/>
      <c r="S216" s="183"/>
      <c r="T216" s="2"/>
    </row>
    <row r="217" spans="1:20">
      <c r="A217" s="30" t="s">
        <v>51</v>
      </c>
      <c r="B217" s="30" t="s">
        <v>51</v>
      </c>
      <c r="C217" s="1"/>
      <c r="D217" s="6" t="s">
        <v>41</v>
      </c>
      <c r="E217" s="76"/>
      <c r="F217" s="162"/>
      <c r="G217" s="162"/>
      <c r="H217" s="78">
        <f t="shared" si="5"/>
        <v>0</v>
      </c>
      <c r="I217" s="4"/>
      <c r="J217" s="76"/>
      <c r="K217" s="201"/>
      <c r="L217" s="190"/>
      <c r="M217" s="89"/>
      <c r="N217" s="89"/>
      <c r="O217" s="89"/>
      <c r="P217" s="183"/>
      <c r="Q217" s="183"/>
      <c r="R217" s="183"/>
      <c r="S217" s="183"/>
      <c r="T217" s="2"/>
    </row>
    <row r="218" spans="1:20">
      <c r="A218" s="30" t="s">
        <v>51</v>
      </c>
      <c r="B218" s="30" t="s">
        <v>51</v>
      </c>
      <c r="C218" s="1"/>
      <c r="D218" s="6" t="s">
        <v>41</v>
      </c>
      <c r="E218" s="76"/>
      <c r="F218" s="162"/>
      <c r="G218" s="162"/>
      <c r="H218" s="78">
        <f t="shared" si="5"/>
        <v>0</v>
      </c>
      <c r="I218" s="4"/>
      <c r="J218" s="76"/>
      <c r="K218" s="201"/>
      <c r="L218" s="190"/>
      <c r="M218" s="89"/>
      <c r="N218" s="89"/>
      <c r="O218" s="89"/>
      <c r="P218" s="183"/>
      <c r="Q218" s="183"/>
      <c r="R218" s="183"/>
      <c r="S218" s="183"/>
      <c r="T218" s="2"/>
    </row>
    <row r="219" spans="1:20">
      <c r="A219" s="30" t="s">
        <v>51</v>
      </c>
      <c r="B219" s="30" t="s">
        <v>51</v>
      </c>
      <c r="C219" s="1"/>
      <c r="D219" s="6" t="s">
        <v>41</v>
      </c>
      <c r="E219" s="76"/>
      <c r="F219" s="162"/>
      <c r="G219" s="162"/>
      <c r="H219" s="78">
        <f t="shared" si="5"/>
        <v>0</v>
      </c>
      <c r="I219" s="4"/>
      <c r="J219" s="76"/>
      <c r="K219" s="201"/>
      <c r="L219" s="190"/>
      <c r="M219" s="89"/>
      <c r="N219" s="89"/>
      <c r="O219" s="89"/>
      <c r="P219" s="183"/>
      <c r="Q219" s="183"/>
      <c r="R219" s="183"/>
      <c r="S219" s="183"/>
      <c r="T219" s="2"/>
    </row>
    <row r="220" spans="1:20">
      <c r="A220" s="30" t="s">
        <v>51</v>
      </c>
      <c r="B220" s="30" t="s">
        <v>51</v>
      </c>
      <c r="C220" s="1"/>
      <c r="D220" s="6" t="s">
        <v>41</v>
      </c>
      <c r="E220" s="76"/>
      <c r="F220" s="162"/>
      <c r="G220" s="162"/>
      <c r="H220" s="78">
        <f>SUM(E220:G220)</f>
        <v>0</v>
      </c>
      <c r="I220" s="4"/>
      <c r="J220" s="76"/>
      <c r="K220" s="201"/>
      <c r="L220" s="190"/>
      <c r="M220" s="89"/>
      <c r="N220" s="89"/>
      <c r="O220" s="89"/>
      <c r="P220" s="183"/>
      <c r="Q220" s="183"/>
      <c r="R220" s="183"/>
      <c r="S220" s="183"/>
      <c r="T220" s="2"/>
    </row>
    <row r="221" spans="1:20">
      <c r="A221" s="30" t="s">
        <v>51</v>
      </c>
      <c r="B221" s="30" t="s">
        <v>51</v>
      </c>
      <c r="C221" s="1"/>
      <c r="D221" s="6" t="s">
        <v>41</v>
      </c>
      <c r="E221" s="76"/>
      <c r="F221" s="162"/>
      <c r="G221" s="162"/>
      <c r="H221" s="78">
        <f t="shared" si="5"/>
        <v>0</v>
      </c>
      <c r="I221" s="4"/>
      <c r="J221" s="76"/>
      <c r="K221" s="201"/>
      <c r="L221" s="190"/>
      <c r="M221" s="89"/>
      <c r="N221" s="89"/>
      <c r="O221" s="89"/>
      <c r="P221" s="183"/>
      <c r="Q221" s="183"/>
      <c r="R221" s="183"/>
      <c r="S221" s="183"/>
      <c r="T221" s="2"/>
    </row>
    <row r="222" spans="1:20">
      <c r="A222" s="30" t="s">
        <v>51</v>
      </c>
      <c r="B222" s="30" t="s">
        <v>51</v>
      </c>
      <c r="C222" s="1"/>
      <c r="D222" s="6" t="s">
        <v>41</v>
      </c>
      <c r="E222" s="76"/>
      <c r="F222" s="162"/>
      <c r="G222" s="162"/>
      <c r="H222" s="78">
        <f t="shared" si="5"/>
        <v>0</v>
      </c>
      <c r="I222" s="4"/>
      <c r="J222" s="76"/>
      <c r="K222" s="201"/>
      <c r="L222" s="190"/>
      <c r="M222" s="89"/>
      <c r="N222" s="89"/>
      <c r="O222" s="89"/>
      <c r="P222" s="183"/>
      <c r="Q222" s="183"/>
      <c r="R222" s="183"/>
      <c r="S222" s="183"/>
      <c r="T222" s="2"/>
    </row>
    <row r="223" spans="1:20">
      <c r="A223" s="30" t="s">
        <v>51</v>
      </c>
      <c r="B223" s="30" t="s">
        <v>51</v>
      </c>
      <c r="C223" s="1"/>
      <c r="D223" s="6" t="s">
        <v>41</v>
      </c>
      <c r="E223" s="76"/>
      <c r="F223" s="162"/>
      <c r="G223" s="162"/>
      <c r="H223" s="78">
        <f t="shared" si="5"/>
        <v>0</v>
      </c>
      <c r="I223" s="4"/>
      <c r="J223" s="76"/>
      <c r="K223" s="201"/>
      <c r="L223" s="190"/>
      <c r="M223" s="89"/>
      <c r="N223" s="89"/>
      <c r="O223" s="89"/>
      <c r="P223" s="183"/>
      <c r="Q223" s="183"/>
      <c r="R223" s="183"/>
      <c r="S223" s="183"/>
      <c r="T223" s="2"/>
    </row>
    <row r="224" spans="1:20">
      <c r="A224" s="30" t="s">
        <v>51</v>
      </c>
      <c r="B224" s="30" t="s">
        <v>51</v>
      </c>
      <c r="C224" s="1"/>
      <c r="D224" s="6" t="s">
        <v>41</v>
      </c>
      <c r="E224" s="76"/>
      <c r="F224" s="162"/>
      <c r="G224" s="162"/>
      <c r="H224" s="78">
        <f t="shared" si="5"/>
        <v>0</v>
      </c>
      <c r="I224" s="4"/>
      <c r="J224" s="76"/>
      <c r="K224" s="201"/>
      <c r="L224" s="190"/>
      <c r="M224" s="89"/>
      <c r="N224" s="89"/>
      <c r="O224" s="89"/>
      <c r="P224" s="183"/>
      <c r="Q224" s="183"/>
      <c r="R224" s="183"/>
      <c r="S224" s="183"/>
      <c r="T224" s="2"/>
    </row>
    <row r="225" spans="1:20">
      <c r="A225" s="30" t="s">
        <v>51</v>
      </c>
      <c r="B225" s="30" t="s">
        <v>51</v>
      </c>
      <c r="C225" s="1"/>
      <c r="D225" s="6" t="s">
        <v>41</v>
      </c>
      <c r="E225" s="76"/>
      <c r="F225" s="162"/>
      <c r="G225" s="162"/>
      <c r="H225" s="78">
        <f>SUM(E225:G225)</f>
        <v>0</v>
      </c>
      <c r="I225" s="4"/>
      <c r="J225" s="76"/>
      <c r="K225" s="201"/>
      <c r="L225" s="190"/>
      <c r="M225" s="89"/>
      <c r="N225" s="89"/>
      <c r="O225" s="89"/>
      <c r="P225" s="183"/>
      <c r="Q225" s="183"/>
      <c r="R225" s="183"/>
      <c r="S225" s="183"/>
      <c r="T225" s="2"/>
    </row>
  </sheetData>
  <sheetProtection algorithmName="SHA-512" hashValue="ubgBD3euIvB4O3HwVJe6c7rjZ7RwXO6Ylz1dsrR+pOIhAtMqwuJif87QSjboHdTFekue1hd75MKHi1pwn13Lyw==" saltValue="ZWAtAM+h0qO+SUv2kz+uXA==" spinCount="100000" sheet="1" objects="1" scenarios="1"/>
  <mergeCells count="12">
    <mergeCell ref="A1:B1"/>
    <mergeCell ref="C1:D1"/>
    <mergeCell ref="A2:B2"/>
    <mergeCell ref="C2:D2"/>
    <mergeCell ref="A3:B3"/>
    <mergeCell ref="C3:D3"/>
    <mergeCell ref="A4:B4"/>
    <mergeCell ref="C4:D4"/>
    <mergeCell ref="A5:B5"/>
    <mergeCell ref="C5:D5"/>
    <mergeCell ref="A6:B6"/>
    <mergeCell ref="C6:D6"/>
  </mergeCells>
  <conditionalFormatting sqref="E17:H17">
    <cfRule type="notContainsBlanks" dxfId="12" priority="1">
      <formula>LEN(TRIM(E17))&gt;0</formula>
    </cfRule>
  </conditionalFormatting>
  <dataValidations count="3">
    <dataValidation type="whole" allowBlank="1" showInputMessage="1" showErrorMessage="1" error="Enter a whole number." sqref="E102:H103 O102:O103 L84:L86 L88:L100 L41:L71 O88:O100 O107:O225 J20:J71 E107:H225 O20:O71 E88:H100 K213:K225 L20:L39 J73:J86 L73:L74 L78 L80:L82 E20:H86 O73:O86 J107:J225 L107:L225 J88:J100 J102:J103 L102:L103" xr:uid="{00000000-0002-0000-0100-000000000000}">
      <formula1>-9999999999999</formula1>
      <formula2>9999999999999</formula2>
    </dataValidation>
    <dataValidation type="whole" allowBlank="1" showInputMessage="1" showErrorMessage="1" error="Enter a positive whole number - do not use cents." sqref="E101:H101 E87:H87" xr:uid="{00000000-0002-0000-0100-000001000000}">
      <formula1>0</formula1>
      <formula2>999999999999999</formula2>
    </dataValidation>
    <dataValidation allowBlank="1" showInputMessage="1" showErrorMessage="1" error="Enter a whole number." sqref="L40" xr:uid="{3C0C583B-7E19-4D71-BDD9-AE1F7CCFB2A2}"/>
  </dataValidations>
  <pageMargins left="0.7" right="0.7" top="0.75" bottom="0.75" header="0.3" footer="0.3"/>
  <pageSetup scale="61" fitToHeight="3" orientation="portrait" cellComments="asDisplayed" r:id="rId1"/>
  <headerFooter>
    <oddHeader>&amp;C&amp;"Arial,Bold"Attachment 19
Internal Service Funds - Conversion to Government-wide Statement of Activities
&amp;A</oddHeader>
    <oddFooter>&amp;L&amp;F / &amp;A&amp;RPage &amp;P</oddFooter>
  </headerFooter>
  <rowBreaks count="2" manualBreakCount="2">
    <brk id="105" max="16383" man="1"/>
    <brk id="18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showGridLines="0" zoomScaleNormal="100" zoomScaleSheetLayoutView="100" workbookViewId="0">
      <selection activeCell="C3" sqref="C3:F3"/>
    </sheetView>
  </sheetViews>
  <sheetFormatPr defaultColWidth="3.140625" defaultRowHeight="11.25"/>
  <cols>
    <col min="1" max="1" width="4" style="2" customWidth="1"/>
    <col min="2" max="2" width="12.140625" style="2" customWidth="1"/>
    <col min="3" max="3" width="41.140625" style="2" customWidth="1"/>
    <col min="4" max="4" width="9.85546875" style="2" customWidth="1"/>
    <col min="5" max="5" width="13.5703125" style="2" customWidth="1"/>
    <col min="6" max="6" width="17" style="4" customWidth="1"/>
    <col min="7" max="7" width="3.42578125" style="4" customWidth="1"/>
    <col min="8" max="8" width="16.42578125" style="4" customWidth="1"/>
    <col min="9" max="9" width="3.7109375" style="4" customWidth="1"/>
    <col min="10" max="10" width="13.7109375" style="4" customWidth="1"/>
    <col min="11" max="11" width="1.140625" style="2" customWidth="1"/>
    <col min="12" max="16384" width="3.140625" style="2"/>
  </cols>
  <sheetData>
    <row r="1" spans="1:10" ht="22.5" customHeight="1">
      <c r="A1" s="203" t="str">
        <f>'Part 1-Internal'!A1:B1</f>
        <v>Agency Number:</v>
      </c>
      <c r="B1" s="203"/>
      <c r="C1" s="220" t="str">
        <f>'Part 1-Internal'!C1</f>
        <v/>
      </c>
      <c r="D1" s="221"/>
      <c r="E1" s="221"/>
      <c r="F1" s="222"/>
    </row>
    <row r="2" spans="1:10" ht="22.5" customHeight="1">
      <c r="A2" s="203" t="str">
        <f>'Part 1-Internal'!A2:B2</f>
        <v>Agency Fund Name:</v>
      </c>
      <c r="B2" s="203"/>
      <c r="C2" s="204" t="str">
        <f>IF('Part 1-Internal'!C2="","",'Part 1-Internal'!C2)</f>
        <v/>
      </c>
      <c r="D2" s="204"/>
      <c r="E2" s="204"/>
      <c r="F2" s="204"/>
    </row>
    <row r="3" spans="1:10" ht="23.25" customHeight="1">
      <c r="A3" s="203" t="str">
        <f>'Part 1-Internal'!A3:B3</f>
        <v>Agency Contact Name:</v>
      </c>
      <c r="B3" s="203"/>
      <c r="C3" s="223" t="str">
        <f>IF('Part 1-Internal'!C3:D3="","",'Part 1-Internal'!C3:D3)</f>
        <v/>
      </c>
      <c r="D3" s="224"/>
      <c r="E3" s="224"/>
      <c r="F3" s="225"/>
    </row>
    <row r="4" spans="1:10" ht="34.5" customHeight="1">
      <c r="A4" s="203" t="str">
        <f>'Part 1-Internal'!A4:B4</f>
        <v>Agency Contact Phone Number:</v>
      </c>
      <c r="B4" s="203"/>
      <c r="C4" s="226" t="str">
        <f>IF('Part 1-Internal'!C4:D4="","",'Part 1-Internal'!C4:D4)</f>
        <v/>
      </c>
      <c r="D4" s="227"/>
      <c r="E4" s="227"/>
      <c r="F4" s="228"/>
    </row>
    <row r="5" spans="1:10" ht="34.5" customHeight="1">
      <c r="A5" s="203" t="str">
        <f>'Part 1-Internal'!A5:B5</f>
        <v>Agency Contact E-mail Address:</v>
      </c>
      <c r="B5" s="203"/>
      <c r="C5" s="229" t="str">
        <f>IF('Part 1-Internal'!C5:D5="","",'Part 1-Internal'!C5:D5)</f>
        <v/>
      </c>
      <c r="D5" s="230"/>
      <c r="E5" s="230"/>
      <c r="F5" s="231"/>
      <c r="G5" s="32"/>
      <c r="H5" s="32"/>
      <c r="I5" s="32"/>
      <c r="J5" s="32"/>
    </row>
    <row r="6" spans="1:10" ht="22.5" customHeight="1">
      <c r="A6" s="203" t="str">
        <f>'Part 1-Internal'!A6:B6</f>
        <v>Date Completed:</v>
      </c>
      <c r="B6" s="203"/>
      <c r="C6" s="214" t="str">
        <f>IF('Part 1-Internal'!C6:D6="","",'Part 1-Internal'!C6:D6)</f>
        <v/>
      </c>
      <c r="D6" s="232"/>
      <c r="E6" s="232"/>
      <c r="F6" s="215"/>
      <c r="G6" s="32"/>
      <c r="H6" s="32"/>
      <c r="I6" s="32"/>
      <c r="J6" s="32"/>
    </row>
    <row r="7" spans="1:10" ht="25.5" customHeight="1">
      <c r="A7" s="2" t="s">
        <v>20</v>
      </c>
      <c r="B7" s="33"/>
      <c r="C7" s="43" t="str">
        <f>'Part 1-Internal'!D10</f>
        <v/>
      </c>
      <c r="F7" s="32"/>
      <c r="G7" s="32"/>
      <c r="H7" s="32"/>
      <c r="I7" s="32"/>
      <c r="J7" s="32"/>
    </row>
    <row r="8" spans="1:10">
      <c r="F8" s="32"/>
      <c r="G8" s="32"/>
      <c r="H8" s="34" t="s">
        <v>0</v>
      </c>
      <c r="I8" s="32"/>
      <c r="J8" s="34" t="s">
        <v>77</v>
      </c>
    </row>
    <row r="9" spans="1:10">
      <c r="F9" s="34" t="s">
        <v>29</v>
      </c>
      <c r="G9" s="32"/>
      <c r="H9" s="34" t="s">
        <v>1</v>
      </c>
      <c r="I9" s="35"/>
      <c r="J9" s="34" t="s">
        <v>1</v>
      </c>
    </row>
    <row r="10" spans="1:10">
      <c r="A10" s="2" t="s">
        <v>35</v>
      </c>
      <c r="F10" s="36" t="s">
        <v>37</v>
      </c>
      <c r="G10" s="32"/>
      <c r="H10" s="217" t="s">
        <v>36</v>
      </c>
      <c r="I10" s="218"/>
      <c r="J10" s="219"/>
    </row>
    <row r="11" spans="1:10">
      <c r="A11" s="2" t="s">
        <v>2</v>
      </c>
      <c r="B11" s="2" t="s">
        <v>128</v>
      </c>
      <c r="F11" s="76"/>
      <c r="G11" s="139" t="s">
        <v>21</v>
      </c>
      <c r="H11" s="37"/>
      <c r="I11" s="37"/>
      <c r="J11" s="32"/>
    </row>
    <row r="12" spans="1:10" ht="5.25" customHeight="1">
      <c r="F12" s="32"/>
      <c r="G12" s="37"/>
      <c r="H12" s="32"/>
      <c r="I12" s="37"/>
      <c r="J12" s="32"/>
    </row>
    <row r="13" spans="1:10">
      <c r="A13" s="2" t="s">
        <v>6</v>
      </c>
      <c r="B13" s="2" t="s">
        <v>3</v>
      </c>
      <c r="F13" s="32"/>
      <c r="G13" s="37"/>
      <c r="H13" s="32"/>
      <c r="I13" s="37"/>
      <c r="J13" s="32"/>
    </row>
    <row r="14" spans="1:10">
      <c r="C14" s="33" t="s">
        <v>4</v>
      </c>
      <c r="D14" s="33"/>
      <c r="E14" s="33"/>
      <c r="F14" s="76"/>
      <c r="G14" s="37"/>
      <c r="H14" s="62">
        <f>-F14</f>
        <v>0</v>
      </c>
      <c r="I14" s="37"/>
      <c r="J14" s="32"/>
    </row>
    <row r="15" spans="1:10">
      <c r="C15" s="2" t="s">
        <v>25</v>
      </c>
      <c r="D15" s="33"/>
      <c r="E15" s="33"/>
      <c r="F15" s="76"/>
      <c r="G15" s="37"/>
      <c r="H15" s="62">
        <f>-F15</f>
        <v>0</v>
      </c>
      <c r="I15" s="37"/>
      <c r="J15" s="32"/>
    </row>
    <row r="16" spans="1:10">
      <c r="C16" s="2" t="s">
        <v>28</v>
      </c>
      <c r="D16" s="33"/>
      <c r="E16" s="33"/>
      <c r="F16" s="76"/>
      <c r="G16" s="37"/>
      <c r="H16" s="62">
        <f>-F16</f>
        <v>0</v>
      </c>
      <c r="I16" s="37"/>
      <c r="J16" s="32"/>
    </row>
    <row r="17" spans="1:10">
      <c r="C17" s="55" t="str">
        <f>IF(F17&lt;&gt;0,"Answer Required","")</f>
        <v/>
      </c>
      <c r="D17" s="33"/>
      <c r="E17" s="33"/>
      <c r="F17" s="76"/>
      <c r="G17" s="37"/>
      <c r="H17" s="62">
        <f>-F17</f>
        <v>0</v>
      </c>
      <c r="I17" s="37"/>
      <c r="J17" s="32"/>
    </row>
    <row r="18" spans="1:10">
      <c r="C18" s="55" t="str">
        <f>IF(F18&lt;&gt;0,"Answer Required","")</f>
        <v/>
      </c>
      <c r="D18" s="33"/>
      <c r="E18" s="33"/>
      <c r="F18" s="76"/>
      <c r="G18" s="37"/>
      <c r="H18" s="62">
        <f>-F18</f>
        <v>0</v>
      </c>
      <c r="I18" s="37"/>
      <c r="J18" s="32"/>
    </row>
    <row r="19" spans="1:10">
      <c r="B19" s="2" t="s">
        <v>75</v>
      </c>
      <c r="C19" s="33"/>
      <c r="D19" s="33"/>
      <c r="E19" s="33"/>
      <c r="F19" s="32"/>
      <c r="G19" s="37"/>
      <c r="H19" s="63"/>
      <c r="I19" s="37"/>
      <c r="J19" s="32"/>
    </row>
    <row r="20" spans="1:10">
      <c r="C20" s="2" t="s">
        <v>24</v>
      </c>
      <c r="F20" s="76"/>
      <c r="G20" s="37"/>
      <c r="H20" s="62">
        <f>-F20</f>
        <v>0</v>
      </c>
      <c r="I20" s="37"/>
      <c r="J20" s="32"/>
    </row>
    <row r="21" spans="1:10">
      <c r="C21" s="2" t="s">
        <v>23</v>
      </c>
      <c r="F21" s="76"/>
      <c r="G21" s="37"/>
      <c r="H21" s="62">
        <f>-F21</f>
        <v>0</v>
      </c>
      <c r="I21" s="37"/>
      <c r="J21" s="32"/>
    </row>
    <row r="22" spans="1:10">
      <c r="C22" s="2" t="s">
        <v>28</v>
      </c>
      <c r="F22" s="76"/>
      <c r="G22" s="37"/>
      <c r="H22" s="62">
        <f>-F22</f>
        <v>0</v>
      </c>
      <c r="I22" s="37"/>
      <c r="J22" s="32"/>
    </row>
    <row r="23" spans="1:10">
      <c r="C23" s="55" t="str">
        <f>IF(F23&lt;&gt;0,"Answer Required","")</f>
        <v/>
      </c>
      <c r="F23" s="76"/>
      <c r="G23" s="37"/>
      <c r="H23" s="62">
        <f>-F23</f>
        <v>0</v>
      </c>
      <c r="I23" s="37"/>
      <c r="J23" s="32"/>
    </row>
    <row r="24" spans="1:10">
      <c r="C24" s="55" t="str">
        <f>IF(F24&lt;&gt;0,"Answer Required","")</f>
        <v/>
      </c>
      <c r="F24" s="76"/>
      <c r="G24" s="37"/>
      <c r="H24" s="62">
        <f>-F24</f>
        <v>0</v>
      </c>
      <c r="I24" s="37"/>
      <c r="J24" s="32"/>
    </row>
    <row r="25" spans="1:10">
      <c r="F25" s="32"/>
      <c r="G25" s="37"/>
      <c r="H25" s="63"/>
      <c r="I25" s="37"/>
      <c r="J25" s="32"/>
    </row>
    <row r="26" spans="1:10">
      <c r="B26" s="2" t="s">
        <v>5</v>
      </c>
      <c r="F26" s="76"/>
      <c r="G26" s="37"/>
      <c r="H26" s="62">
        <f>-F26</f>
        <v>0</v>
      </c>
      <c r="I26" s="37"/>
      <c r="J26" s="32"/>
    </row>
    <row r="27" spans="1:10" ht="4.5" customHeight="1">
      <c r="F27" s="32"/>
      <c r="G27" s="37"/>
      <c r="H27" s="63"/>
      <c r="I27" s="37"/>
      <c r="J27" s="32"/>
    </row>
    <row r="28" spans="1:10">
      <c r="A28" s="2" t="s">
        <v>7</v>
      </c>
      <c r="B28" s="2" t="s">
        <v>171</v>
      </c>
      <c r="F28" s="66">
        <f>SUM(F11:F26)</f>
        <v>0</v>
      </c>
      <c r="G28" s="37"/>
      <c r="H28" s="63"/>
      <c r="I28" s="37"/>
      <c r="J28" s="32"/>
    </row>
    <row r="29" spans="1:10" ht="5.25" customHeight="1">
      <c r="F29" s="32"/>
      <c r="G29" s="37"/>
      <c r="H29" s="63"/>
      <c r="I29" s="37"/>
      <c r="J29" s="32"/>
    </row>
    <row r="30" spans="1:10">
      <c r="A30" s="2" t="s">
        <v>9</v>
      </c>
      <c r="B30" s="33" t="s">
        <v>26</v>
      </c>
      <c r="F30" s="32"/>
      <c r="G30" s="37"/>
      <c r="H30" s="63"/>
      <c r="I30" s="37"/>
      <c r="J30" s="32"/>
    </row>
    <row r="31" spans="1:10">
      <c r="B31" s="2" t="s">
        <v>53</v>
      </c>
      <c r="F31" s="62">
        <f>-'Part 2-External'!D9</f>
        <v>0</v>
      </c>
      <c r="G31" s="37"/>
      <c r="H31" s="62">
        <f t="shared" ref="H31:H36" si="0">-F31</f>
        <v>0</v>
      </c>
      <c r="I31" s="37"/>
      <c r="J31" s="32"/>
    </row>
    <row r="32" spans="1:10">
      <c r="B32" s="2" t="s">
        <v>222</v>
      </c>
      <c r="F32" s="62">
        <f>-'Part 2-External'!D10</f>
        <v>0</v>
      </c>
      <c r="G32" s="37"/>
      <c r="H32" s="62">
        <f t="shared" si="0"/>
        <v>0</v>
      </c>
      <c r="I32" s="37"/>
      <c r="J32" s="32"/>
    </row>
    <row r="33" spans="1:10">
      <c r="B33" s="2" t="s">
        <v>223</v>
      </c>
      <c r="F33" s="62">
        <f>-'Part 2-External'!D11</f>
        <v>0</v>
      </c>
      <c r="G33" s="37"/>
      <c r="H33" s="62">
        <f t="shared" si="0"/>
        <v>0</v>
      </c>
      <c r="I33" s="37"/>
      <c r="J33" s="32"/>
    </row>
    <row r="34" spans="1:10">
      <c r="B34" s="2" t="s">
        <v>636</v>
      </c>
      <c r="F34" s="62">
        <f>-'Part 2-External'!D12</f>
        <v>0</v>
      </c>
      <c r="G34" s="37"/>
      <c r="H34" s="62">
        <f t="shared" si="0"/>
        <v>0</v>
      </c>
      <c r="I34" s="37"/>
      <c r="J34" s="32"/>
    </row>
    <row r="35" spans="1:10">
      <c r="B35" s="2" t="s">
        <v>241</v>
      </c>
      <c r="F35" s="62">
        <f>-'Part 2-External'!D13</f>
        <v>0</v>
      </c>
      <c r="G35" s="37"/>
      <c r="H35" s="62">
        <f t="shared" si="0"/>
        <v>0</v>
      </c>
      <c r="I35" s="37"/>
      <c r="J35" s="32"/>
    </row>
    <row r="36" spans="1:10">
      <c r="B36" s="2" t="s">
        <v>54</v>
      </c>
      <c r="D36" s="33"/>
      <c r="E36" s="33"/>
      <c r="F36" s="62">
        <f>-'Part 2-External'!D14</f>
        <v>0</v>
      </c>
      <c r="G36" s="37"/>
      <c r="H36" s="62">
        <f t="shared" si="0"/>
        <v>0</v>
      </c>
      <c r="I36" s="37"/>
      <c r="J36" s="32"/>
    </row>
    <row r="37" spans="1:10">
      <c r="C37" s="33"/>
      <c r="D37" s="33"/>
      <c r="E37" s="33"/>
      <c r="F37" s="37"/>
      <c r="G37" s="37"/>
      <c r="H37" s="63"/>
      <c r="I37" s="37"/>
      <c r="J37" s="32"/>
    </row>
    <row r="38" spans="1:10">
      <c r="B38" s="33" t="s">
        <v>27</v>
      </c>
      <c r="F38" s="32"/>
      <c r="G38" s="37"/>
      <c r="H38" s="63"/>
      <c r="I38" s="37"/>
      <c r="J38" s="32"/>
    </row>
    <row r="39" spans="1:10">
      <c r="B39" s="33"/>
      <c r="C39" s="2" t="s">
        <v>104</v>
      </c>
      <c r="F39" s="76"/>
      <c r="G39" s="37"/>
      <c r="H39" s="62">
        <f t="shared" ref="H39:H44" si="1">-F39</f>
        <v>0</v>
      </c>
      <c r="I39" s="37"/>
      <c r="J39" s="32"/>
    </row>
    <row r="40" spans="1:10">
      <c r="B40" s="33"/>
      <c r="C40" s="2" t="s">
        <v>214</v>
      </c>
      <c r="F40" s="76"/>
      <c r="G40" s="37"/>
      <c r="H40" s="62">
        <f t="shared" si="1"/>
        <v>0</v>
      </c>
      <c r="I40" s="37"/>
      <c r="J40" s="32"/>
    </row>
    <row r="41" spans="1:10">
      <c r="B41" s="33"/>
      <c r="C41" s="2" t="s">
        <v>105</v>
      </c>
      <c r="F41" s="76"/>
      <c r="G41" s="37"/>
      <c r="H41" s="62">
        <f t="shared" si="1"/>
        <v>0</v>
      </c>
      <c r="I41" s="37"/>
      <c r="J41" s="32"/>
    </row>
    <row r="42" spans="1:10">
      <c r="B42" s="33"/>
      <c r="C42" s="2" t="s">
        <v>106</v>
      </c>
      <c r="F42" s="76"/>
      <c r="G42" s="37"/>
      <c r="H42" s="62">
        <f t="shared" si="1"/>
        <v>0</v>
      </c>
      <c r="I42" s="37"/>
      <c r="J42" s="32"/>
    </row>
    <row r="43" spans="1:10">
      <c r="B43" s="33"/>
      <c r="C43" s="2" t="s">
        <v>107</v>
      </c>
      <c r="F43" s="76"/>
      <c r="G43" s="37"/>
      <c r="H43" s="62">
        <f t="shared" si="1"/>
        <v>0</v>
      </c>
      <c r="I43" s="37"/>
      <c r="J43" s="32"/>
    </row>
    <row r="44" spans="1:10">
      <c r="C44" s="15" t="s">
        <v>108</v>
      </c>
      <c r="D44" s="33"/>
      <c r="E44" s="33"/>
      <c r="F44" s="76"/>
      <c r="G44" s="37"/>
      <c r="H44" s="62">
        <f t="shared" si="1"/>
        <v>0</v>
      </c>
      <c r="I44" s="37"/>
      <c r="J44" s="32"/>
    </row>
    <row r="45" spans="1:10" ht="4.5" customHeight="1">
      <c r="F45" s="32"/>
      <c r="G45" s="37"/>
      <c r="H45" s="32"/>
      <c r="I45" s="37"/>
      <c r="J45" s="32"/>
    </row>
    <row r="46" spans="1:10">
      <c r="A46" s="2" t="s">
        <v>15</v>
      </c>
      <c r="B46" s="2" t="s">
        <v>8</v>
      </c>
      <c r="F46" s="66">
        <f>SUM(F28:F44)</f>
        <v>0</v>
      </c>
      <c r="G46" s="32"/>
      <c r="H46" s="32"/>
      <c r="I46" s="37"/>
      <c r="J46" s="32"/>
    </row>
    <row r="47" spans="1:10" ht="5.25" customHeight="1">
      <c r="F47" s="61"/>
      <c r="G47" s="32"/>
      <c r="H47" s="32"/>
      <c r="I47" s="37"/>
      <c r="J47" s="32"/>
    </row>
    <row r="48" spans="1:10">
      <c r="A48" s="2" t="s">
        <v>19</v>
      </c>
      <c r="B48" s="2" t="s">
        <v>38</v>
      </c>
      <c r="F48" s="61"/>
      <c r="G48" s="32"/>
      <c r="H48" s="32"/>
      <c r="I48" s="37"/>
      <c r="J48" s="32"/>
    </row>
    <row r="49" spans="2:10">
      <c r="B49" s="2" t="s">
        <v>17</v>
      </c>
      <c r="D49" s="14" t="s">
        <v>22</v>
      </c>
      <c r="E49" s="14"/>
      <c r="F49" s="61"/>
      <c r="G49" s="32"/>
      <c r="H49" s="32"/>
      <c r="I49" s="37"/>
      <c r="J49" s="32"/>
    </row>
    <row r="50" spans="2:10">
      <c r="C50" s="33" t="s">
        <v>41</v>
      </c>
      <c r="D50" s="17"/>
      <c r="E50" s="38"/>
      <c r="F50" s="120">
        <f>+($F46*D50)</f>
        <v>0</v>
      </c>
      <c r="G50" s="121"/>
      <c r="H50" s="122">
        <f t="shared" ref="H50:H55" si="2">F50</f>
        <v>0</v>
      </c>
      <c r="I50" s="123"/>
      <c r="J50" s="121"/>
    </row>
    <row r="51" spans="2:10">
      <c r="C51" s="15" t="s">
        <v>11</v>
      </c>
      <c r="D51" s="17"/>
      <c r="E51" s="38"/>
      <c r="F51" s="120">
        <f>+($F46*D51)</f>
        <v>0</v>
      </c>
      <c r="G51" s="121"/>
      <c r="H51" s="122">
        <f t="shared" si="2"/>
        <v>0</v>
      </c>
      <c r="I51" s="123"/>
      <c r="J51" s="121"/>
    </row>
    <row r="52" spans="2:10">
      <c r="C52" s="2" t="s">
        <v>14</v>
      </c>
      <c r="D52" s="17"/>
      <c r="E52" s="39"/>
      <c r="F52" s="120">
        <f>+($F46*D52)</f>
        <v>0</v>
      </c>
      <c r="G52" s="121"/>
      <c r="H52" s="122">
        <f t="shared" si="2"/>
        <v>0</v>
      </c>
      <c r="I52" s="123"/>
      <c r="J52" s="121"/>
    </row>
    <row r="53" spans="2:10">
      <c r="C53" s="2" t="s">
        <v>10</v>
      </c>
      <c r="D53" s="17"/>
      <c r="E53" s="39"/>
      <c r="F53" s="120">
        <f>+($F46*D53)</f>
        <v>0</v>
      </c>
      <c r="G53" s="121"/>
      <c r="H53" s="122">
        <f t="shared" si="2"/>
        <v>0</v>
      </c>
      <c r="I53" s="123"/>
      <c r="J53" s="121"/>
    </row>
    <row r="54" spans="2:10">
      <c r="C54" s="15" t="s">
        <v>12</v>
      </c>
      <c r="D54" s="17"/>
      <c r="E54" s="39"/>
      <c r="F54" s="120">
        <f>+($F46*D54)</f>
        <v>0</v>
      </c>
      <c r="G54" s="121"/>
      <c r="H54" s="122">
        <f t="shared" si="2"/>
        <v>0</v>
      </c>
      <c r="I54" s="123"/>
      <c r="J54" s="121"/>
    </row>
    <row r="55" spans="2:10">
      <c r="C55" s="15" t="s">
        <v>13</v>
      </c>
      <c r="D55" s="17"/>
      <c r="E55" s="39"/>
      <c r="F55" s="120">
        <f>+($F46*D55)</f>
        <v>0</v>
      </c>
      <c r="G55" s="121"/>
      <c r="H55" s="122">
        <f t="shared" si="2"/>
        <v>0</v>
      </c>
      <c r="I55" s="123"/>
      <c r="J55" s="121"/>
    </row>
    <row r="56" spans="2:10" ht="5.25" customHeight="1">
      <c r="C56" s="15"/>
      <c r="D56" s="57"/>
      <c r="F56" s="121"/>
      <c r="G56" s="121"/>
      <c r="H56" s="121"/>
      <c r="I56" s="123"/>
      <c r="J56" s="121"/>
    </row>
    <row r="57" spans="2:10">
      <c r="B57" s="15" t="s">
        <v>78</v>
      </c>
      <c r="D57" s="21"/>
      <c r="F57" s="121"/>
      <c r="G57" s="121"/>
      <c r="H57" s="121"/>
      <c r="I57" s="123"/>
      <c r="J57" s="121"/>
    </row>
    <row r="58" spans="2:10">
      <c r="C58" s="15" t="s">
        <v>136</v>
      </c>
      <c r="D58" s="17"/>
      <c r="E58" s="39"/>
      <c r="F58" s="120">
        <f t="shared" ref="F58:F73" si="3">+($F$46*D58)</f>
        <v>0</v>
      </c>
      <c r="G58" s="121"/>
      <c r="H58" s="123"/>
      <c r="I58" s="123"/>
      <c r="J58" s="122">
        <f t="shared" ref="J58:J73" si="4">F58</f>
        <v>0</v>
      </c>
    </row>
    <row r="59" spans="2:10">
      <c r="C59" s="15" t="s">
        <v>101</v>
      </c>
      <c r="D59" s="17"/>
      <c r="E59" s="39"/>
      <c r="F59" s="120">
        <f t="shared" si="3"/>
        <v>0</v>
      </c>
      <c r="G59" s="121"/>
      <c r="H59" s="123"/>
      <c r="I59" s="123"/>
      <c r="J59" s="122">
        <f t="shared" si="4"/>
        <v>0</v>
      </c>
    </row>
    <row r="60" spans="2:10">
      <c r="C60" s="15" t="s">
        <v>18</v>
      </c>
      <c r="D60" s="17"/>
      <c r="E60" s="39"/>
      <c r="F60" s="120">
        <f t="shared" si="3"/>
        <v>0</v>
      </c>
      <c r="G60" s="121"/>
      <c r="H60" s="123"/>
      <c r="I60" s="123"/>
      <c r="J60" s="122">
        <f t="shared" si="4"/>
        <v>0</v>
      </c>
    </row>
    <row r="61" spans="2:10">
      <c r="C61" s="15" t="s">
        <v>93</v>
      </c>
      <c r="D61" s="17"/>
      <c r="E61" s="39"/>
      <c r="F61" s="120">
        <f t="shared" si="3"/>
        <v>0</v>
      </c>
      <c r="G61" s="121"/>
      <c r="H61" s="123"/>
      <c r="I61" s="123"/>
      <c r="J61" s="122">
        <f t="shared" si="4"/>
        <v>0</v>
      </c>
    </row>
    <row r="62" spans="2:10">
      <c r="C62" s="15" t="s">
        <v>113</v>
      </c>
      <c r="D62" s="17"/>
      <c r="E62" s="39"/>
      <c r="F62" s="120">
        <f t="shared" si="3"/>
        <v>0</v>
      </c>
      <c r="G62" s="121"/>
      <c r="H62" s="123"/>
      <c r="I62" s="123"/>
      <c r="J62" s="122">
        <f t="shared" si="4"/>
        <v>0</v>
      </c>
    </row>
    <row r="63" spans="2:10">
      <c r="C63" s="15" t="s">
        <v>114</v>
      </c>
      <c r="D63" s="17"/>
      <c r="E63" s="39"/>
      <c r="F63" s="120">
        <f t="shared" si="3"/>
        <v>0</v>
      </c>
      <c r="G63" s="121"/>
      <c r="H63" s="123"/>
      <c r="I63" s="123"/>
      <c r="J63" s="122">
        <f t="shared" si="4"/>
        <v>0</v>
      </c>
    </row>
    <row r="64" spans="2:10">
      <c r="C64" s="15" t="s">
        <v>122</v>
      </c>
      <c r="D64" s="17"/>
      <c r="E64" s="39"/>
      <c r="F64" s="120">
        <f t="shared" si="3"/>
        <v>0</v>
      </c>
      <c r="G64" s="121"/>
      <c r="H64" s="123"/>
      <c r="I64" s="123"/>
      <c r="J64" s="122">
        <f t="shared" si="4"/>
        <v>0</v>
      </c>
    </row>
    <row r="65" spans="1:11">
      <c r="C65" s="15" t="s">
        <v>242</v>
      </c>
      <c r="D65" s="17"/>
      <c r="E65" s="39"/>
      <c r="F65" s="120">
        <f t="shared" si="3"/>
        <v>0</v>
      </c>
      <c r="G65" s="121"/>
      <c r="H65" s="123"/>
      <c r="I65" s="123"/>
      <c r="J65" s="122">
        <f t="shared" si="4"/>
        <v>0</v>
      </c>
    </row>
    <row r="66" spans="1:11">
      <c r="C66" s="15" t="s">
        <v>94</v>
      </c>
      <c r="D66" s="17"/>
      <c r="E66" s="39"/>
      <c r="F66" s="120">
        <f t="shared" si="3"/>
        <v>0</v>
      </c>
      <c r="G66" s="121"/>
      <c r="H66" s="123"/>
      <c r="I66" s="123"/>
      <c r="J66" s="122">
        <f t="shared" si="4"/>
        <v>0</v>
      </c>
    </row>
    <row r="67" spans="1:11">
      <c r="C67" s="15" t="s">
        <v>109</v>
      </c>
      <c r="D67" s="17"/>
      <c r="E67" s="39"/>
      <c r="F67" s="120">
        <f t="shared" si="3"/>
        <v>0</v>
      </c>
      <c r="G67" s="121"/>
      <c r="H67" s="123"/>
      <c r="I67" s="123"/>
      <c r="J67" s="122">
        <f t="shared" si="4"/>
        <v>0</v>
      </c>
    </row>
    <row r="68" spans="1:11">
      <c r="C68" s="15" t="s">
        <v>212</v>
      </c>
      <c r="D68" s="17"/>
      <c r="E68" s="39"/>
      <c r="F68" s="120">
        <f>+($F$46*D68)</f>
        <v>0</v>
      </c>
      <c r="G68" s="121"/>
      <c r="H68" s="123"/>
      <c r="I68" s="123"/>
      <c r="J68" s="122">
        <f t="shared" si="4"/>
        <v>0</v>
      </c>
    </row>
    <row r="69" spans="1:11">
      <c r="C69" s="15" t="s">
        <v>205</v>
      </c>
      <c r="D69" s="17"/>
      <c r="E69" s="39"/>
      <c r="F69" s="120">
        <f t="shared" si="3"/>
        <v>0</v>
      </c>
      <c r="G69" s="121"/>
      <c r="H69" s="123"/>
      <c r="I69" s="123"/>
      <c r="J69" s="122">
        <f t="shared" si="4"/>
        <v>0</v>
      </c>
    </row>
    <row r="70" spans="1:11">
      <c r="C70" s="15" t="s">
        <v>112</v>
      </c>
      <c r="D70" s="17"/>
      <c r="E70" s="39"/>
      <c r="F70" s="120">
        <f t="shared" si="3"/>
        <v>0</v>
      </c>
      <c r="G70" s="121"/>
      <c r="H70" s="123"/>
      <c r="I70" s="123"/>
      <c r="J70" s="122">
        <f t="shared" si="4"/>
        <v>0</v>
      </c>
    </row>
    <row r="71" spans="1:11">
      <c r="C71" s="15" t="s">
        <v>110</v>
      </c>
      <c r="D71" s="17"/>
      <c r="E71" s="39"/>
      <c r="F71" s="120">
        <f t="shared" si="3"/>
        <v>0</v>
      </c>
      <c r="G71" s="121"/>
      <c r="H71" s="123"/>
      <c r="I71" s="123"/>
      <c r="J71" s="122">
        <f t="shared" si="4"/>
        <v>0</v>
      </c>
    </row>
    <row r="72" spans="1:11">
      <c r="C72" s="15" t="s">
        <v>111</v>
      </c>
      <c r="D72" s="17"/>
      <c r="E72" s="39"/>
      <c r="F72" s="120">
        <f t="shared" si="3"/>
        <v>0</v>
      </c>
      <c r="G72" s="121"/>
      <c r="H72" s="123"/>
      <c r="I72" s="123"/>
      <c r="J72" s="122">
        <f t="shared" si="4"/>
        <v>0</v>
      </c>
    </row>
    <row r="73" spans="1:11">
      <c r="C73" s="15" t="s">
        <v>126</v>
      </c>
      <c r="D73" s="17"/>
      <c r="E73" s="39"/>
      <c r="F73" s="120">
        <f t="shared" si="3"/>
        <v>0</v>
      </c>
      <c r="G73" s="121"/>
      <c r="H73" s="123"/>
      <c r="I73" s="123"/>
      <c r="J73" s="122">
        <f t="shared" si="4"/>
        <v>0</v>
      </c>
    </row>
    <row r="74" spans="1:11">
      <c r="C74" s="15"/>
      <c r="D74" s="21"/>
      <c r="F74" s="121"/>
      <c r="G74" s="121"/>
      <c r="H74" s="121"/>
      <c r="I74" s="123"/>
      <c r="J74" s="121"/>
    </row>
    <row r="75" spans="1:11">
      <c r="B75" s="2" t="s">
        <v>16</v>
      </c>
      <c r="D75" s="21">
        <f>SUM(D50:D73)</f>
        <v>0</v>
      </c>
      <c r="E75" s="136" t="s">
        <v>34</v>
      </c>
      <c r="F75" s="120">
        <f>SUM(F50:F73)</f>
        <v>0</v>
      </c>
      <c r="G75" s="121"/>
      <c r="H75" s="120">
        <f>SUM(H14:H73)</f>
        <v>0</v>
      </c>
      <c r="I75" s="137" t="s">
        <v>33</v>
      </c>
      <c r="J75" s="120">
        <f>SUM(J14:J73)</f>
        <v>0</v>
      </c>
      <c r="K75" s="138" t="s">
        <v>33</v>
      </c>
    </row>
    <row r="76" spans="1:11">
      <c r="D76" s="40"/>
      <c r="E76" s="40"/>
      <c r="F76" s="32"/>
      <c r="G76" s="32"/>
      <c r="H76" s="32"/>
      <c r="I76" s="37"/>
      <c r="J76" s="32"/>
    </row>
    <row r="77" spans="1:11">
      <c r="D77" s="40"/>
      <c r="E77" s="40"/>
      <c r="F77" s="32"/>
      <c r="G77" s="32"/>
      <c r="H77" s="32"/>
      <c r="I77" s="37"/>
      <c r="J77" s="32"/>
    </row>
    <row r="78" spans="1:11">
      <c r="A78" s="2" t="s">
        <v>82</v>
      </c>
      <c r="D78" s="40"/>
      <c r="E78" s="40"/>
      <c r="F78" s="32"/>
      <c r="G78" s="32"/>
      <c r="H78" s="32"/>
      <c r="I78" s="37"/>
      <c r="J78" s="32"/>
    </row>
    <row r="79" spans="1:11">
      <c r="F79" s="41"/>
      <c r="G79" s="41"/>
      <c r="H79" s="41"/>
      <c r="I79" s="42"/>
      <c r="J79" s="41"/>
    </row>
    <row r="80" spans="1:11" ht="34.5" customHeight="1">
      <c r="B80" s="69" t="s">
        <v>197</v>
      </c>
      <c r="C80" s="43" t="s">
        <v>196</v>
      </c>
      <c r="D80" s="118" t="s">
        <v>206</v>
      </c>
      <c r="F80" s="32"/>
      <c r="G80" s="32"/>
      <c r="H80" s="32"/>
      <c r="I80" s="37"/>
      <c r="J80" s="32"/>
    </row>
    <row r="81" spans="1:10" ht="24" customHeight="1">
      <c r="B81" s="44"/>
      <c r="C81" s="64" t="s">
        <v>81</v>
      </c>
      <c r="D81" s="11"/>
      <c r="G81" s="32"/>
      <c r="H81" s="32"/>
      <c r="I81" s="37"/>
      <c r="J81" s="32"/>
    </row>
    <row r="82" spans="1:10" ht="14.25" customHeight="1">
      <c r="B82" s="5"/>
      <c r="C82" s="5"/>
      <c r="D82" s="5"/>
      <c r="F82" s="32"/>
      <c r="G82" s="32"/>
      <c r="H82" s="32"/>
      <c r="I82" s="37"/>
      <c r="J82" s="32"/>
    </row>
    <row r="83" spans="1:10" ht="26.25" customHeight="1">
      <c r="B83" s="69" t="s">
        <v>198</v>
      </c>
      <c r="C83" s="45" t="s">
        <v>129</v>
      </c>
      <c r="D83" s="77" t="str">
        <f>IF(SUM(H75,J75)=F11,"Yes","No")</f>
        <v>Yes</v>
      </c>
      <c r="F83" s="32"/>
      <c r="G83" s="32"/>
      <c r="H83" s="32"/>
      <c r="I83" s="37"/>
      <c r="J83" s="32"/>
    </row>
    <row r="84" spans="1:10" ht="25.5" customHeight="1">
      <c r="B84" s="44"/>
      <c r="C84" s="64" t="s">
        <v>81</v>
      </c>
      <c r="D84" s="11"/>
      <c r="F84" s="32"/>
      <c r="G84" s="32"/>
      <c r="H84" s="32"/>
      <c r="I84" s="37"/>
      <c r="J84" s="32"/>
    </row>
    <row r="85" spans="1:10" ht="11.25" customHeight="1">
      <c r="B85" s="5"/>
      <c r="C85" s="5"/>
      <c r="D85" s="5"/>
      <c r="F85" s="32"/>
      <c r="G85" s="32"/>
      <c r="H85" s="32"/>
      <c r="I85" s="37"/>
      <c r="J85" s="32"/>
    </row>
    <row r="86" spans="1:10" ht="21.75" customHeight="1">
      <c r="B86" s="70" t="s">
        <v>199</v>
      </c>
      <c r="C86" s="45" t="s">
        <v>68</v>
      </c>
      <c r="D86" s="118" t="s">
        <v>206</v>
      </c>
      <c r="F86" s="32"/>
      <c r="G86" s="32"/>
      <c r="H86" s="32"/>
      <c r="I86" s="37"/>
      <c r="J86" s="32"/>
    </row>
    <row r="87" spans="1:10" ht="23.25" customHeight="1">
      <c r="B87" s="44"/>
      <c r="C87" s="64" t="s">
        <v>81</v>
      </c>
      <c r="D87" s="11"/>
      <c r="F87" s="32"/>
      <c r="G87" s="32"/>
      <c r="H87" s="32"/>
      <c r="I87" s="37"/>
      <c r="J87" s="32"/>
    </row>
    <row r="88" spans="1:10">
      <c r="B88" s="5"/>
      <c r="C88" s="5"/>
      <c r="D88" s="5"/>
    </row>
    <row r="89" spans="1:10">
      <c r="B89" s="5"/>
      <c r="C89" s="5"/>
      <c r="D89" s="5"/>
    </row>
    <row r="90" spans="1:10">
      <c r="B90" s="5"/>
      <c r="C90" s="5"/>
      <c r="D90" s="5"/>
    </row>
    <row r="91" spans="1:10">
      <c r="B91" s="5"/>
      <c r="C91" s="4"/>
    </row>
    <row r="92" spans="1:10">
      <c r="A92" s="15"/>
      <c r="C92" s="5"/>
    </row>
    <row r="93" spans="1:10">
      <c r="A93" s="15"/>
      <c r="C93" s="5"/>
    </row>
    <row r="94" spans="1:10">
      <c r="A94" s="15"/>
      <c r="C94" s="5"/>
    </row>
    <row r="96" spans="1:10" ht="8.25" hidden="1" customHeight="1"/>
    <row r="97" spans="2:5" hidden="1">
      <c r="D97" s="2" t="s">
        <v>65</v>
      </c>
    </row>
    <row r="98" spans="2:5" hidden="1">
      <c r="D98" s="2" t="s">
        <v>66</v>
      </c>
      <c r="E98" s="46"/>
    </row>
    <row r="99" spans="2:5">
      <c r="B99" s="5"/>
      <c r="C99" s="5"/>
      <c r="D99" s="5"/>
    </row>
    <row r="100" spans="2:5">
      <c r="B100" s="5"/>
      <c r="C100" s="5"/>
      <c r="D100" s="5"/>
    </row>
    <row r="101" spans="2:5">
      <c r="B101" s="5"/>
      <c r="C101" s="5"/>
      <c r="D101" s="5"/>
    </row>
    <row r="102" spans="2:5">
      <c r="B102" s="5"/>
      <c r="C102" s="5"/>
      <c r="D102" s="5"/>
    </row>
    <row r="103" spans="2:5">
      <c r="B103" s="5"/>
      <c r="C103" s="5"/>
      <c r="D103" s="5"/>
    </row>
    <row r="104" spans="2:5">
      <c r="B104" s="5"/>
      <c r="C104" s="5"/>
      <c r="D104" s="5"/>
    </row>
    <row r="105" spans="2:5">
      <c r="B105" s="5"/>
      <c r="C105" s="5"/>
      <c r="D105" s="5"/>
    </row>
  </sheetData>
  <sheetProtection algorithmName="SHA-512" hashValue="VY/g6Aavn623zV5MMljXQ25FIT5zcOC6+Glqvp84by/7X7k2qzRdubXgA/SpQRNub99uaV7ROpmi1ucheD2XzA==" saltValue="q0RECDHJN+SfqIrsKMtd4w==" spinCount="100000" sheet="1" objects="1" scenarios="1"/>
  <customSheetViews>
    <customSheetView guid="{EBC42325-0D8F-4524-9BF4-4DAB83AF9AF3}" scale="85" showGridLines="0" fitToPage="1" hiddenRows="1">
      <selection activeCell="C24" sqref="C24"/>
      <rowBreaks count="1" manualBreakCount="1">
        <brk id="73" max="16383" man="1"/>
      </rowBreaks>
      <pageMargins left="0.64" right="0.16" top="0.78" bottom="0.42" header="0.25" footer="0"/>
      <pageSetup scale="65" orientation="portrait" cellComments="asDisplayed" r:id="rId1"/>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customSheetView>
    <customSheetView guid="{E87DB799-E6B9-45EE-BCC4-00052D1EFFA6}" scale="85" showGridLines="0" fitToPage="1" hiddenRows="1">
      <selection activeCell="C24" sqref="C24"/>
      <rowBreaks count="1" manualBreakCount="1">
        <brk id="73" max="16383" man="1"/>
      </rowBreaks>
      <pageMargins left="0.64" right="0.16" top="0.78" bottom="0.42" header="0.25" footer="0"/>
      <pageSetup scale="65" orientation="portrait" cellComments="asDisplayed" r:id="rId2"/>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customSheetView>
    <customSheetView guid="{6FB5539D-B219-487E-81F4-DC77F49AAA2C}" scale="85" showGridLines="0" fitToPage="1" hiddenRows="1">
      <selection activeCell="C24" sqref="C24"/>
      <rowBreaks count="1" manualBreakCount="1">
        <brk id="73" max="16383" man="1"/>
      </rowBreaks>
      <pageMargins left="0.64" right="0.16" top="0.78" bottom="0.42" header="0.25" footer="0"/>
      <pageSetup scale="65" orientation="portrait" cellComments="asDisplayed" r:id="rId3"/>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customSheetView>
  </customSheetViews>
  <mergeCells count="13">
    <mergeCell ref="H10:J10"/>
    <mergeCell ref="A5:B5"/>
    <mergeCell ref="A1:B1"/>
    <mergeCell ref="C1:F1"/>
    <mergeCell ref="A2:B2"/>
    <mergeCell ref="C2:F2"/>
    <mergeCell ref="A3:B3"/>
    <mergeCell ref="C3:F3"/>
    <mergeCell ref="A4:B4"/>
    <mergeCell ref="C4:F4"/>
    <mergeCell ref="C5:F5"/>
    <mergeCell ref="A6:B6"/>
    <mergeCell ref="C6:F6"/>
  </mergeCells>
  <phoneticPr fontId="21" type="noConversion"/>
  <conditionalFormatting sqref="C17:C18">
    <cfRule type="containsText" dxfId="11" priority="3" operator="containsText" text="Answer Required">
      <formula>NOT(ISERROR(SEARCH("Answer Required",C17)))</formula>
    </cfRule>
  </conditionalFormatting>
  <conditionalFormatting sqref="C23:C24">
    <cfRule type="containsText" dxfId="10" priority="1" operator="containsText" text="Answer Required">
      <formula>NOT(ISERROR(SEARCH("Answer Required",C23)))</formula>
    </cfRule>
  </conditionalFormatting>
  <conditionalFormatting sqref="D80 D86">
    <cfRule type="cellIs" dxfId="9" priority="10" operator="equal">
      <formula>"Answer Required"</formula>
    </cfRule>
  </conditionalFormatting>
  <conditionalFormatting sqref="D86">
    <cfRule type="cellIs" dxfId="8" priority="9" operator="equal">
      <formula>"Error"</formula>
    </cfRule>
  </conditionalFormatting>
  <dataValidations count="6">
    <dataValidation allowBlank="1" showErrorMessage="1" prompt="_x000a__x000a_" sqref="D83" xr:uid="{00000000-0002-0000-0200-000000000000}"/>
    <dataValidation type="whole" allowBlank="1" showInputMessage="1" showErrorMessage="1" error="Enter whole number - do not use cents." sqref="H50:H55 J58:J73" xr:uid="{00000000-0002-0000-0200-000001000000}">
      <formula1>-99999999999999</formula1>
      <formula2>999999999999999</formula2>
    </dataValidation>
    <dataValidation type="whole" allowBlank="1" showInputMessage="1" showErrorMessage="1" error="Enter a positive whole number - do not use cents." sqref="H14:H18 H20:H24 H31:H36 H26 H39:H44" xr:uid="{00000000-0002-0000-0200-000002000000}">
      <formula1>0</formula1>
      <formula2>999999999999999</formula2>
    </dataValidation>
    <dataValidation type="whole" allowBlank="1" showInputMessage="1" showErrorMessage="1" error="Enter a negative whole number - do not use cents." sqref="F31:F36" xr:uid="{00000000-0002-0000-0200-000003000000}">
      <formula1>-99999999999999</formula1>
      <formula2>0</formula2>
    </dataValidation>
    <dataValidation type="whole" allowBlank="1" showInputMessage="1" showErrorMessage="1" error="Enter a whole number." sqref="F11 F39:F44 F26 F20:F24 F14:F18" xr:uid="{00000000-0002-0000-0200-000004000000}">
      <formula1>-9999999999999</formula1>
      <formula2>9999999999999</formula2>
    </dataValidation>
    <dataValidation type="list" allowBlank="1" showInputMessage="1" showErrorMessage="1" error="Please use the drop-down menu to select Yes or No" sqref="D80 D86" xr:uid="{00000000-0002-0000-0200-000005000000}">
      <formula1>$D$97:$D$98</formula1>
    </dataValidation>
  </dataValidations>
  <pageMargins left="0.64" right="0.16" top="0.78" bottom="0.42" header="0.25" footer="0"/>
  <pageSetup scale="70" orientation="portrait" cellComments="asDisplayed" r:id="rId4"/>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rowBreaks count="1" manualBreakCount="1">
    <brk id="76" max="16383" man="1"/>
  </rowBreak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showGridLines="0" zoomScaleNormal="100" zoomScaleSheetLayoutView="100" workbookViewId="0">
      <selection activeCell="C3" sqref="C3:F3"/>
    </sheetView>
  </sheetViews>
  <sheetFormatPr defaultColWidth="1.140625" defaultRowHeight="12.75"/>
  <cols>
    <col min="1" max="1" width="17.140625" style="47" customWidth="1"/>
    <col min="2" max="2" width="42.140625" style="47" customWidth="1"/>
    <col min="3" max="3" width="4" style="47" customWidth="1"/>
    <col min="4" max="4" width="50.28515625" style="47" customWidth="1"/>
    <col min="5" max="5" width="10.42578125" style="47" customWidth="1"/>
    <col min="6" max="8" width="1.140625" style="47" customWidth="1"/>
    <col min="9" max="9" width="13.42578125" style="47" customWidth="1"/>
    <col min="10" max="16384" width="1.140625" style="47"/>
  </cols>
  <sheetData>
    <row r="1" spans="1:8">
      <c r="A1" s="235" t="str">
        <f>'Part 1-Internal'!A1:B1</f>
        <v>Agency Number:</v>
      </c>
      <c r="B1" s="235"/>
      <c r="C1" s="236" t="str">
        <f>'Part 1-Internal'!C1</f>
        <v/>
      </c>
      <c r="D1" s="237"/>
      <c r="E1" s="237"/>
      <c r="F1" s="238"/>
    </row>
    <row r="2" spans="1:8">
      <c r="A2" s="235" t="str">
        <f>'Part 1-Internal'!A2:B2</f>
        <v>Agency Fund Name:</v>
      </c>
      <c r="B2" s="235"/>
      <c r="C2" s="239" t="str">
        <f>IF('Part 1-Internal'!C2="","",'Part 1-Internal'!C2)</f>
        <v/>
      </c>
      <c r="D2" s="239"/>
      <c r="E2" s="239"/>
      <c r="F2" s="239"/>
    </row>
    <row r="3" spans="1:8" ht="12.75" customHeight="1">
      <c r="A3" s="235" t="str">
        <f>'Part 1-Internal'!A3:B3</f>
        <v>Agency Contact Name:</v>
      </c>
      <c r="B3" s="235"/>
      <c r="C3" s="240" t="str">
        <f>IF('Part 1-Internal'!C3:D3="","",'Part 1-Internal'!C3:D3)</f>
        <v/>
      </c>
      <c r="D3" s="241"/>
      <c r="E3" s="241"/>
      <c r="F3" s="242"/>
    </row>
    <row r="4" spans="1:8" ht="12.75" customHeight="1">
      <c r="A4" s="235" t="str">
        <f>'Part 1-Internal'!A4:B4</f>
        <v>Agency Contact Phone Number:</v>
      </c>
      <c r="B4" s="235"/>
      <c r="C4" s="243" t="str">
        <f>IF('Part 1-Internal'!C4:D4="","",'Part 1-Internal'!C4:D4)</f>
        <v/>
      </c>
      <c r="D4" s="244"/>
      <c r="E4" s="244"/>
      <c r="F4" s="245"/>
    </row>
    <row r="5" spans="1:8" ht="12.75" customHeight="1">
      <c r="A5" s="235" t="str">
        <f>'Part 1-Internal'!A5:B5</f>
        <v>Agency Contact E-mail Address:</v>
      </c>
      <c r="B5" s="235"/>
      <c r="C5" s="246" t="str">
        <f>IF('Part 1-Internal'!C5:D5="","",'Part 1-Internal'!C5:D5)</f>
        <v/>
      </c>
      <c r="D5" s="247"/>
      <c r="E5" s="247"/>
      <c r="F5" s="248"/>
    </row>
    <row r="6" spans="1:8">
      <c r="A6" s="235" t="str">
        <f>'Part 1-Internal'!A6:B6</f>
        <v>Date Completed:</v>
      </c>
      <c r="B6" s="235"/>
      <c r="C6" s="249" t="str">
        <f>IF('Part 1-Internal'!C6:D6="","",'Part 1-Internal'!C6:D6)</f>
        <v/>
      </c>
      <c r="D6" s="250"/>
      <c r="E6" s="250"/>
      <c r="F6" s="251"/>
      <c r="H6" s="48"/>
    </row>
    <row r="7" spans="1:8">
      <c r="A7"/>
      <c r="B7"/>
      <c r="C7" s="49"/>
      <c r="H7" s="48"/>
    </row>
    <row r="8" spans="1:8">
      <c r="A8"/>
      <c r="B8"/>
      <c r="C8" s="49"/>
      <c r="H8" s="48"/>
    </row>
    <row r="10" spans="1:8">
      <c r="E10" s="68"/>
    </row>
    <row r="11" spans="1:8">
      <c r="A11" s="50"/>
      <c r="B11" s="47" t="s">
        <v>30</v>
      </c>
      <c r="D11" s="92">
        <f>'Part 1-Internal'!D11</f>
        <v>0</v>
      </c>
      <c r="F11" s="51"/>
      <c r="G11" s="51"/>
      <c r="H11" s="48"/>
    </row>
    <row r="12" spans="1:8">
      <c r="B12" s="47" t="s">
        <v>31</v>
      </c>
      <c r="D12" s="92">
        <f>'Part 2-External'!D15</f>
        <v>0</v>
      </c>
      <c r="F12" s="51"/>
      <c r="G12" s="51"/>
      <c r="H12" s="48"/>
    </row>
    <row r="13" spans="1:8" ht="13.5" thickBot="1">
      <c r="B13" s="47" t="s">
        <v>32</v>
      </c>
      <c r="D13" s="93">
        <f>SUM(D11:D12)</f>
        <v>0</v>
      </c>
      <c r="E13" s="50"/>
      <c r="F13" s="51"/>
      <c r="G13" s="51"/>
      <c r="H13" s="48"/>
    </row>
    <row r="14" spans="1:8" ht="13.5" thickTop="1">
      <c r="D14" s="51"/>
      <c r="F14" s="51"/>
      <c r="G14" s="51"/>
      <c r="H14" s="48"/>
    </row>
    <row r="15" spans="1:8">
      <c r="F15" s="51"/>
      <c r="G15" s="51"/>
      <c r="H15" s="48"/>
    </row>
    <row r="16" spans="1:8" ht="54" customHeight="1">
      <c r="A16" s="67"/>
      <c r="B16" s="52" t="s">
        <v>638</v>
      </c>
      <c r="C16" s="52"/>
      <c r="D16" s="98" t="s">
        <v>206</v>
      </c>
      <c r="H16" s="48"/>
    </row>
    <row r="17" spans="1:9" ht="237.75" customHeight="1">
      <c r="A17" s="53"/>
      <c r="B17" s="90" t="s">
        <v>103</v>
      </c>
      <c r="C17" s="52"/>
      <c r="D17" s="56" t="str">
        <f>IF(D16="no", "Answer Required","N/A")</f>
        <v>N/A</v>
      </c>
      <c r="E17" s="233"/>
      <c r="F17" s="234"/>
      <c r="G17" s="234"/>
      <c r="H17" s="234"/>
      <c r="I17" s="234"/>
    </row>
    <row r="19" spans="1:9">
      <c r="A19" s="53"/>
      <c r="B19" s="49"/>
    </row>
    <row r="22" spans="1:9">
      <c r="H22" s="48"/>
    </row>
    <row r="23" spans="1:9">
      <c r="H23" s="48"/>
    </row>
    <row r="24" spans="1:9">
      <c r="H24" s="48"/>
    </row>
    <row r="25" spans="1:9" ht="14.25" customHeight="1">
      <c r="A25" s="54"/>
      <c r="B25" s="49"/>
      <c r="C25" s="49"/>
      <c r="F25" s="51"/>
      <c r="H25" s="48"/>
    </row>
    <row r="28" spans="1:9" ht="8.25" hidden="1" customHeight="1">
      <c r="D28" s="47" t="s">
        <v>65</v>
      </c>
    </row>
    <row r="29" spans="1:9" ht="13.5" hidden="1" customHeight="1">
      <c r="D29" s="47" t="s">
        <v>66</v>
      </c>
    </row>
    <row r="30" spans="1:9" ht="8.25" hidden="1" customHeight="1"/>
  </sheetData>
  <sheetProtection algorithmName="SHA-512" hashValue="Ys8Q3VIc+aSvBYfooCitObfOkue2zhk2kvxm5oBeg4Vgu8u8N0ICM8ZY2atquhK8vBI5CvtHYg3JTurxuaaQHg==" saltValue="oZM5g7punZxjW2Ac+SVRNg==" spinCount="100000" sheet="1" objects="1" scenarios="1"/>
  <customSheetViews>
    <customSheetView guid="{EBC42325-0D8F-4524-9BF4-4DAB83AF9AF3}" showPageBreaks="1" showGridLines="0" fitToPage="1" printArea="1" hiddenRows="1">
      <selection activeCell="C3" sqref="C3:F3"/>
      <pageMargins left="0.39" right="0.16" top="1.03" bottom="0.42" header="0.25" footer="0"/>
      <pageSetup scale="85" orientation="portrait" cellComments="asDisplayed" r:id="rId1"/>
      <headerFooter alignWithMargins="0">
        <oddHeader xml:space="preserve">&amp;C&amp;"Times New Roman,Bold"Attachment 19
Internal Service Funds - Conversion to Government-wide Statement of Activities
&amp;A&amp;"Arial,Regular"&amp;14
</oddHeader>
        <oddFooter>&amp;L&amp;"Times New Roman,Regular"&amp;F  \  &amp;A
&amp;R&amp;"Times New Roman,Regular"Page &amp;P</oddFooter>
      </headerFooter>
    </customSheetView>
    <customSheetView guid="{E87DB799-E6B9-45EE-BCC4-00052D1EFFA6}" showPageBreaks="1" showGridLines="0" fitToPage="1" printArea="1" hiddenRows="1">
      <selection activeCell="C3" sqref="C3:F3"/>
      <pageMargins left="0.39" right="0.16" top="1.03" bottom="0.42" header="0.25" footer="0"/>
      <pageSetup scale="84" orientation="portrait" cellComments="asDisplayed" r:id="rId2"/>
      <headerFooter alignWithMargins="0">
        <oddHeader xml:space="preserve">&amp;C&amp;"Times New Roman,Bold"Attachment 19
Internal Service Funds - Conversion to Government-wide Statement of Activities
&amp;A&amp;"Arial,Regular"&amp;14
</oddHeader>
        <oddFooter>&amp;L&amp;"Times New Roman,Regular"&amp;F  \  &amp;A
&amp;R&amp;"Times New Roman,Regular"Page &amp;P</oddFooter>
      </headerFooter>
    </customSheetView>
    <customSheetView guid="{6FB5539D-B219-487E-81F4-DC77F49AAA2C}" showPageBreaks="1" showGridLines="0" fitToPage="1" printArea="1" hiddenRows="1">
      <selection activeCell="C3" sqref="C3:F3"/>
      <pageMargins left="0.39" right="0.16" top="1.03" bottom="0.42" header="0.25" footer="0"/>
      <pageSetup scale="85" orientation="portrait" cellComments="asDisplayed" r:id="rId3"/>
      <headerFooter alignWithMargins="0">
        <oddHeader xml:space="preserve">&amp;C&amp;"Times New Roman,Bold"Attachment 19
Internal Service Funds - Conversion to Government-wide Statement of Activities
&amp;A&amp;"Arial,Regular"&amp;14
</oddHeader>
        <oddFooter>&amp;L&amp;"Times New Roman,Regular"&amp;F  \  &amp;A
&amp;R&amp;"Times New Roman,Regular"Page &amp;P</oddFooter>
      </headerFooter>
    </customSheetView>
  </customSheetViews>
  <mergeCells count="13">
    <mergeCell ref="E17:I17"/>
    <mergeCell ref="A5:B5"/>
    <mergeCell ref="A1:B1"/>
    <mergeCell ref="C1:F1"/>
    <mergeCell ref="A2:B2"/>
    <mergeCell ref="C2:F2"/>
    <mergeCell ref="A3:B3"/>
    <mergeCell ref="C3:F3"/>
    <mergeCell ref="A4:B4"/>
    <mergeCell ref="C4:F4"/>
    <mergeCell ref="C5:F5"/>
    <mergeCell ref="A6:B6"/>
    <mergeCell ref="C6:F6"/>
  </mergeCells>
  <phoneticPr fontId="21" type="noConversion"/>
  <conditionalFormatting sqref="D16">
    <cfRule type="cellIs" dxfId="7" priority="2" operator="equal">
      <formula>"Answer Required"</formula>
    </cfRule>
  </conditionalFormatting>
  <conditionalFormatting sqref="D17">
    <cfRule type="containsText" dxfId="6" priority="1" operator="containsText" text="Answer Required">
      <formula>NOT(ISERROR(SEARCH("Answer Required",D17)))</formula>
    </cfRule>
  </conditionalFormatting>
  <dataValidations count="1">
    <dataValidation type="list" allowBlank="1" showInputMessage="1" showErrorMessage="1" error="Please use the drop down to select yes or no." sqref="D16" xr:uid="{00000000-0002-0000-0300-000000000000}">
      <formula1>$D$28:$D$29</formula1>
    </dataValidation>
  </dataValidations>
  <pageMargins left="0.39" right="0.16" top="1.03" bottom="0.42" header="0.25" footer="0"/>
  <pageSetup scale="70" orientation="portrait" cellComments="asDisplayed" r:id="rId4"/>
  <headerFooter alignWithMargins="0">
    <oddHeader xml:space="preserve">&amp;C&amp;"Times New Roman,Bold"Attachment 19
Internal Service Funds - Conversion to Government-wide Statement of Activities
&amp;A&amp;"Arial,Regular"&amp;14
</oddHeader>
    <oddFooter>&amp;L&amp;"Times New Roman,Regular"&amp;F  \  &amp;A
&amp;R&amp;"Times New Roman,Regular"Page &amp;P</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R52"/>
  <sheetViews>
    <sheetView showGridLines="0" zoomScaleNormal="100" zoomScaleSheetLayoutView="100" workbookViewId="0">
      <selection activeCell="B11" sqref="B11"/>
    </sheetView>
  </sheetViews>
  <sheetFormatPr defaultColWidth="8.85546875" defaultRowHeight="12.75"/>
  <cols>
    <col min="1" max="1" width="6" style="100" customWidth="1"/>
    <col min="2" max="2" width="15.5703125" style="100" customWidth="1"/>
    <col min="3" max="3" width="28.28515625" style="100" customWidth="1"/>
    <col min="4" max="5" width="5.140625" style="100" customWidth="1"/>
    <col min="6" max="6" width="5.140625" style="100" bestFit="1" customWidth="1"/>
    <col min="7" max="7" width="13.28515625" style="100" customWidth="1"/>
    <col min="8" max="8" width="2.140625" style="100" customWidth="1"/>
    <col min="9" max="9" width="13.85546875" style="100" customWidth="1"/>
    <col min="10" max="10" width="5" style="100" customWidth="1"/>
    <col min="11" max="11" width="5.7109375" style="100" customWidth="1"/>
    <col min="12" max="12" width="17" style="100" customWidth="1"/>
    <col min="13" max="13" width="1.85546875" style="100" customWidth="1"/>
    <col min="14" max="14" width="3.5703125" style="100" customWidth="1"/>
    <col min="15" max="15" width="7.7109375" style="100" customWidth="1"/>
    <col min="16" max="16" width="1.28515625" style="100" customWidth="1"/>
    <col min="17" max="17" width="8.85546875" style="100"/>
    <col min="18" max="18" width="8.85546875" style="100" hidden="1" customWidth="1"/>
    <col min="19" max="16384" width="8.85546875" style="100"/>
  </cols>
  <sheetData>
    <row r="3" spans="1:18">
      <c r="A3" s="99" t="str">
        <f>'Part 1-Internal'!A1:B1</f>
        <v>Agency Number:</v>
      </c>
      <c r="C3" s="259" t="str">
        <f>'Part 1-Internal'!C1:D1</f>
        <v/>
      </c>
      <c r="D3" s="260"/>
      <c r="E3" s="260"/>
      <c r="F3" s="260"/>
      <c r="G3" s="261"/>
    </row>
    <row r="4" spans="1:18">
      <c r="A4" s="99" t="str">
        <f>'Part 1-Internal'!A2:B2</f>
        <v>Agency Fund Name:</v>
      </c>
      <c r="C4" s="259" t="str">
        <f>IF('Part 1-Internal'!C2:D2="","",'Part 1-Internal'!C2:D2)</f>
        <v/>
      </c>
      <c r="D4" s="260"/>
      <c r="E4" s="260"/>
      <c r="F4" s="260"/>
      <c r="G4" s="261"/>
    </row>
    <row r="5" spans="1:18" s="104" customFormat="1" ht="12.6" customHeight="1">
      <c r="A5" s="101"/>
      <c r="B5" s="102"/>
      <c r="C5" s="105"/>
      <c r="D5" s="105"/>
      <c r="E5" s="105"/>
      <c r="F5" s="105"/>
      <c r="G5" s="105"/>
      <c r="H5" s="103"/>
      <c r="I5" s="103"/>
      <c r="J5" s="103"/>
      <c r="K5" s="103"/>
    </row>
    <row r="6" spans="1:18" s="106" customFormat="1">
      <c r="A6" s="99"/>
    </row>
    <row r="7" spans="1:18" s="106" customFormat="1" hidden="1">
      <c r="A7" s="99"/>
    </row>
    <row r="8" spans="1:18" ht="10.5" customHeight="1">
      <c r="A8" s="270" t="s">
        <v>135</v>
      </c>
      <c r="B8" s="270"/>
      <c r="C8" s="270"/>
      <c r="D8" s="270"/>
      <c r="E8" s="270"/>
      <c r="F8" s="270"/>
      <c r="G8" s="270"/>
      <c r="H8" s="270"/>
      <c r="I8" s="270"/>
      <c r="J8" s="270"/>
      <c r="K8" s="270"/>
      <c r="L8" s="270"/>
      <c r="M8" s="270"/>
    </row>
    <row r="9" spans="1:18" ht="25.5" customHeight="1">
      <c r="A9" s="270" t="s">
        <v>138</v>
      </c>
      <c r="B9" s="270"/>
      <c r="C9" s="270"/>
      <c r="D9" s="270"/>
      <c r="E9" s="270"/>
      <c r="F9" s="270"/>
      <c r="G9" s="270"/>
      <c r="H9" s="270"/>
      <c r="I9" s="270"/>
      <c r="J9" s="270"/>
      <c r="K9" s="270"/>
      <c r="L9" s="270"/>
      <c r="M9" s="270"/>
      <c r="R9" s="100" t="s">
        <v>65</v>
      </c>
    </row>
    <row r="10" spans="1:18">
      <c r="A10" s="107"/>
      <c r="B10" s="58"/>
      <c r="C10" s="58"/>
      <c r="D10" s="58"/>
      <c r="E10" s="58"/>
      <c r="F10" s="58"/>
      <c r="G10" s="58"/>
      <c r="H10" s="58"/>
      <c r="I10" s="58"/>
      <c r="J10" s="58"/>
      <c r="R10" s="100" t="s">
        <v>66</v>
      </c>
    </row>
    <row r="11" spans="1:18" ht="30.75" customHeight="1">
      <c r="A11" s="112" t="s">
        <v>2</v>
      </c>
      <c r="B11" s="113" t="s">
        <v>206</v>
      </c>
      <c r="C11" s="265" t="s">
        <v>134</v>
      </c>
      <c r="D11" s="266"/>
      <c r="E11" s="266"/>
      <c r="F11" s="266"/>
      <c r="G11" s="266"/>
      <c r="H11" s="266"/>
      <c r="I11" s="266"/>
      <c r="J11" s="266"/>
      <c r="K11" s="266"/>
      <c r="L11" s="266"/>
      <c r="M11" s="266"/>
    </row>
    <row r="12" spans="1:18">
      <c r="A12" s="112"/>
      <c r="B12" s="114"/>
      <c r="C12" s="111"/>
      <c r="D12" s="58"/>
      <c r="E12" s="58"/>
      <c r="F12" s="58"/>
      <c r="G12" s="58"/>
      <c r="H12" s="58"/>
      <c r="I12" s="58"/>
      <c r="J12" s="58"/>
    </row>
    <row r="13" spans="1:18">
      <c r="A13" s="112" t="s">
        <v>6</v>
      </c>
      <c r="B13" s="113" t="s">
        <v>206</v>
      </c>
      <c r="C13" s="267" t="s">
        <v>130</v>
      </c>
      <c r="D13" s="268"/>
      <c r="E13" s="268"/>
      <c r="F13" s="268"/>
      <c r="G13" s="268"/>
      <c r="H13" s="268"/>
      <c r="I13" s="268"/>
      <c r="J13" s="268"/>
      <c r="K13" s="268"/>
      <c r="L13" s="268"/>
      <c r="M13" s="269"/>
    </row>
    <row r="14" spans="1:18">
      <c r="A14" s="112"/>
      <c r="B14" s="114"/>
      <c r="C14" s="271" t="s">
        <v>131</v>
      </c>
      <c r="D14" s="272"/>
      <c r="E14" s="272"/>
      <c r="F14" s="272"/>
      <c r="G14" s="272"/>
      <c r="H14" s="272"/>
      <c r="I14" s="272"/>
      <c r="J14" s="272"/>
      <c r="K14" s="272"/>
      <c r="L14" s="272"/>
      <c r="M14" s="273"/>
    </row>
    <row r="15" spans="1:18" ht="25.5" customHeight="1">
      <c r="A15" s="112"/>
      <c r="B15" s="114"/>
      <c r="C15" s="262" t="s">
        <v>133</v>
      </c>
      <c r="D15" s="263"/>
      <c r="E15" s="263"/>
      <c r="F15" s="263"/>
      <c r="G15" s="263"/>
      <c r="H15" s="263"/>
      <c r="I15" s="263"/>
      <c r="J15" s="263"/>
      <c r="K15" s="263"/>
      <c r="L15" s="263"/>
      <c r="M15" s="264"/>
    </row>
    <row r="16" spans="1:18">
      <c r="A16" s="107"/>
      <c r="B16" s="58"/>
      <c r="C16" s="58"/>
      <c r="D16" s="58"/>
      <c r="E16" s="58"/>
      <c r="F16" s="58"/>
      <c r="G16" s="58"/>
      <c r="H16" s="58"/>
      <c r="I16" s="58"/>
      <c r="J16" s="58"/>
    </row>
    <row r="17" spans="1:15" ht="28.5" customHeight="1">
      <c r="A17" s="119" t="s">
        <v>7</v>
      </c>
      <c r="B17" s="113" t="s">
        <v>206</v>
      </c>
      <c r="C17" s="252" t="s">
        <v>140</v>
      </c>
      <c r="D17" s="253"/>
      <c r="E17" s="253"/>
      <c r="F17" s="253"/>
      <c r="G17" s="253"/>
      <c r="H17" s="253"/>
      <c r="I17" s="253"/>
      <c r="J17" s="253"/>
      <c r="K17" s="253"/>
      <c r="L17" s="253"/>
      <c r="M17" s="254"/>
    </row>
    <row r="18" spans="1:15" ht="41.25" customHeight="1">
      <c r="A18" s="108"/>
      <c r="C18" s="255" t="s">
        <v>139</v>
      </c>
      <c r="D18" s="256"/>
      <c r="E18" s="256"/>
      <c r="F18" s="256"/>
      <c r="G18" s="256"/>
      <c r="H18" s="256"/>
      <c r="I18" s="256"/>
      <c r="J18" s="256"/>
      <c r="K18" s="256"/>
      <c r="L18" s="256"/>
      <c r="M18" s="257"/>
    </row>
    <row r="19" spans="1:15">
      <c r="A19" s="108"/>
      <c r="B19" s="58"/>
      <c r="C19" s="58"/>
      <c r="D19" s="58"/>
      <c r="E19" s="58"/>
      <c r="F19" s="58"/>
      <c r="G19" s="58"/>
      <c r="H19" s="58"/>
      <c r="I19" s="58"/>
      <c r="J19" s="58"/>
    </row>
    <row r="20" spans="1:15" ht="12.75" customHeight="1">
      <c r="H20" s="58"/>
      <c r="I20" s="58"/>
      <c r="J20" s="58"/>
      <c r="K20" s="258"/>
      <c r="L20" s="258"/>
      <c r="M20" s="258"/>
      <c r="N20" s="258"/>
      <c r="O20" s="258"/>
    </row>
    <row r="21" spans="1:15" ht="12.75" hidden="1" customHeight="1">
      <c r="H21" s="58"/>
      <c r="I21" s="58"/>
      <c r="J21" s="58"/>
      <c r="K21" s="157"/>
      <c r="L21" s="157"/>
      <c r="M21" s="157"/>
      <c r="N21" s="157"/>
      <c r="O21" s="157"/>
    </row>
    <row r="22" spans="1:15" hidden="1">
      <c r="J22" s="85"/>
    </row>
    <row r="23" spans="1:15" hidden="1">
      <c r="J23" s="85"/>
    </row>
    <row r="24" spans="1:15">
      <c r="J24" s="85"/>
    </row>
    <row r="25" spans="1:15">
      <c r="J25" s="85"/>
    </row>
    <row r="26" spans="1:15">
      <c r="B26" s="109" t="s">
        <v>89</v>
      </c>
      <c r="H26" s="58"/>
      <c r="I26" s="85" t="s">
        <v>100</v>
      </c>
      <c r="J26" s="85"/>
    </row>
    <row r="27" spans="1:15">
      <c r="H27" s="58"/>
      <c r="I27" s="58"/>
      <c r="J27" s="58"/>
    </row>
    <row r="28" spans="1:15">
      <c r="A28" s="127"/>
      <c r="B28" s="110" t="s">
        <v>90</v>
      </c>
      <c r="C28" s="274"/>
      <c r="D28" s="275"/>
      <c r="E28" s="275"/>
      <c r="F28" s="275"/>
      <c r="G28" s="275"/>
      <c r="H28" s="58"/>
      <c r="I28" s="83"/>
      <c r="J28" s="115"/>
      <c r="L28" s="276" t="s">
        <v>137</v>
      </c>
      <c r="M28" s="276"/>
      <c r="N28" s="276"/>
      <c r="O28" s="276"/>
    </row>
    <row r="29" spans="1:15">
      <c r="A29" s="127"/>
      <c r="B29" s="110" t="s">
        <v>91</v>
      </c>
      <c r="C29" s="274"/>
      <c r="D29" s="275"/>
      <c r="E29" s="275"/>
      <c r="F29" s="275"/>
      <c r="G29" s="275"/>
      <c r="H29" s="58"/>
      <c r="I29" s="58"/>
      <c r="J29" s="58"/>
      <c r="L29" s="276"/>
      <c r="M29" s="276"/>
      <c r="N29" s="276"/>
      <c r="O29" s="276"/>
    </row>
    <row r="30" spans="1:15" s="128" customFormat="1">
      <c r="B30" s="129"/>
      <c r="H30" s="58"/>
      <c r="I30" s="58"/>
      <c r="J30" s="58"/>
      <c r="K30" s="104"/>
      <c r="L30" s="277"/>
      <c r="M30" s="277"/>
      <c r="N30" s="277"/>
      <c r="O30" s="277"/>
    </row>
    <row r="31" spans="1:15" s="128" customFormat="1">
      <c r="A31" s="127"/>
      <c r="B31" s="110" t="s">
        <v>90</v>
      </c>
      <c r="C31" s="274"/>
      <c r="D31" s="275"/>
      <c r="E31" s="275"/>
      <c r="F31" s="275"/>
      <c r="G31" s="275"/>
      <c r="H31" s="58"/>
      <c r="I31" s="83"/>
      <c r="J31" s="115"/>
      <c r="K31" s="100"/>
      <c r="L31" s="276" t="s">
        <v>137</v>
      </c>
      <c r="M31" s="276"/>
      <c r="N31" s="276"/>
      <c r="O31" s="276"/>
    </row>
    <row r="32" spans="1:15" s="128" customFormat="1">
      <c r="A32" s="127"/>
      <c r="B32" s="110" t="s">
        <v>91</v>
      </c>
      <c r="C32" s="274"/>
      <c r="D32" s="275"/>
      <c r="E32" s="275"/>
      <c r="F32" s="275"/>
      <c r="G32" s="275"/>
      <c r="H32" s="58"/>
      <c r="I32" s="58"/>
      <c r="J32" s="58"/>
      <c r="K32" s="100"/>
      <c r="L32" s="276"/>
      <c r="M32" s="276"/>
      <c r="N32" s="276"/>
      <c r="O32" s="276"/>
    </row>
    <row r="33" spans="1:15" s="128" customFormat="1">
      <c r="B33" s="129"/>
      <c r="H33" s="58"/>
      <c r="I33" s="58"/>
      <c r="J33" s="58"/>
      <c r="K33" s="104"/>
      <c r="L33" s="277"/>
      <c r="M33" s="277"/>
      <c r="N33" s="277"/>
      <c r="O33" s="277"/>
    </row>
    <row r="34" spans="1:15" s="128" customFormat="1">
      <c r="A34" s="127"/>
      <c r="B34" s="110" t="s">
        <v>90</v>
      </c>
      <c r="C34" s="274"/>
      <c r="D34" s="275"/>
      <c r="E34" s="275"/>
      <c r="F34" s="275"/>
      <c r="G34" s="275"/>
      <c r="H34" s="58"/>
      <c r="I34" s="83"/>
      <c r="J34" s="115"/>
      <c r="K34" s="100"/>
      <c r="L34" s="276" t="s">
        <v>137</v>
      </c>
      <c r="M34" s="276"/>
      <c r="N34" s="276"/>
      <c r="O34" s="276"/>
    </row>
    <row r="35" spans="1:15" s="128" customFormat="1">
      <c r="A35" s="127"/>
      <c r="B35" s="110" t="s">
        <v>91</v>
      </c>
      <c r="C35" s="274"/>
      <c r="D35" s="275"/>
      <c r="E35" s="275"/>
      <c r="F35" s="275"/>
      <c r="G35" s="275"/>
      <c r="H35" s="58"/>
      <c r="I35" s="58"/>
      <c r="J35" s="58"/>
      <c r="K35" s="100"/>
      <c r="L35" s="276"/>
      <c r="M35" s="276"/>
      <c r="N35" s="276"/>
      <c r="O35" s="276"/>
    </row>
    <row r="36" spans="1:15" s="128" customFormat="1">
      <c r="A36" s="100"/>
      <c r="B36" s="100"/>
      <c r="C36" s="100"/>
      <c r="D36" s="100"/>
      <c r="E36" s="100"/>
      <c r="F36" s="100"/>
      <c r="G36" s="100"/>
      <c r="H36" s="58"/>
      <c r="I36" s="58"/>
      <c r="J36" s="58"/>
      <c r="K36" s="104"/>
      <c r="L36" s="277"/>
      <c r="M36" s="277"/>
      <c r="N36" s="277"/>
      <c r="O36" s="277"/>
    </row>
    <row r="37" spans="1:15" s="128" customFormat="1">
      <c r="A37" s="127"/>
      <c r="B37" s="110" t="s">
        <v>90</v>
      </c>
      <c r="C37" s="274"/>
      <c r="D37" s="275"/>
      <c r="E37" s="275"/>
      <c r="F37" s="275"/>
      <c r="G37" s="275"/>
      <c r="H37" s="58"/>
      <c r="I37" s="83"/>
      <c r="J37" s="115"/>
      <c r="K37" s="100"/>
      <c r="L37" s="276" t="s">
        <v>137</v>
      </c>
      <c r="M37" s="276"/>
      <c r="N37" s="276"/>
      <c r="O37" s="276"/>
    </row>
    <row r="38" spans="1:15">
      <c r="A38" s="127"/>
      <c r="B38" s="110" t="s">
        <v>91</v>
      </c>
      <c r="C38" s="274"/>
      <c r="D38" s="275"/>
      <c r="E38" s="275"/>
      <c r="F38" s="275"/>
      <c r="G38" s="275"/>
      <c r="H38" s="58"/>
      <c r="I38" s="58"/>
      <c r="J38" s="58"/>
      <c r="L38" s="276"/>
      <c r="M38" s="276"/>
      <c r="N38" s="276"/>
      <c r="O38" s="276"/>
    </row>
    <row r="39" spans="1:15" s="128" customFormat="1">
      <c r="A39" s="100"/>
      <c r="B39" s="100"/>
      <c r="C39" s="100"/>
      <c r="D39" s="100"/>
      <c r="E39" s="100"/>
      <c r="F39" s="100"/>
      <c r="G39" s="100"/>
      <c r="H39" s="58"/>
      <c r="I39" s="58"/>
      <c r="J39" s="58"/>
      <c r="K39" s="104"/>
      <c r="L39" s="277"/>
      <c r="M39" s="277"/>
      <c r="N39" s="277"/>
      <c r="O39" s="277"/>
    </row>
    <row r="40" spans="1:15" s="128" customFormat="1">
      <c r="A40" s="100"/>
      <c r="B40" s="109" t="s">
        <v>92</v>
      </c>
      <c r="C40" s="100"/>
      <c r="D40" s="100"/>
      <c r="E40" s="100"/>
      <c r="F40" s="100"/>
      <c r="G40" s="100"/>
      <c r="H40" s="58"/>
      <c r="I40" s="85"/>
      <c r="J40" s="85"/>
      <c r="K40" s="104"/>
      <c r="L40" s="103"/>
    </row>
    <row r="41" spans="1:15">
      <c r="H41" s="58"/>
      <c r="I41" s="58"/>
      <c r="J41" s="58"/>
    </row>
    <row r="42" spans="1:15">
      <c r="A42" s="127"/>
      <c r="B42" s="110" t="s">
        <v>90</v>
      </c>
      <c r="C42" s="274"/>
      <c r="D42" s="275"/>
      <c r="E42" s="275"/>
      <c r="F42" s="275"/>
      <c r="G42" s="275"/>
      <c r="H42" s="58"/>
      <c r="I42" s="83"/>
      <c r="J42" s="115"/>
      <c r="L42" s="258" t="s">
        <v>132</v>
      </c>
      <c r="M42" s="258"/>
      <c r="N42" s="258"/>
      <c r="O42" s="258"/>
    </row>
    <row r="43" spans="1:15">
      <c r="A43" s="127"/>
      <c r="B43" s="110" t="s">
        <v>91</v>
      </c>
      <c r="C43" s="274"/>
      <c r="D43" s="275"/>
      <c r="E43" s="275"/>
      <c r="F43" s="275"/>
      <c r="G43" s="275"/>
      <c r="H43" s="58"/>
      <c r="I43" s="58"/>
      <c r="J43" s="58"/>
      <c r="L43" s="258"/>
      <c r="M43" s="258"/>
      <c r="N43" s="258"/>
      <c r="O43" s="258"/>
    </row>
    <row r="44" spans="1:15" s="128" customFormat="1">
      <c r="B44" s="129"/>
      <c r="H44" s="58"/>
      <c r="I44" s="58"/>
      <c r="J44" s="58"/>
      <c r="K44" s="104"/>
      <c r="L44" s="103"/>
    </row>
    <row r="45" spans="1:15" s="128" customFormat="1">
      <c r="A45" s="127"/>
      <c r="B45" s="110" t="s">
        <v>90</v>
      </c>
      <c r="C45" s="274"/>
      <c r="D45" s="275"/>
      <c r="E45" s="275"/>
      <c r="F45" s="275"/>
      <c r="G45" s="275"/>
      <c r="H45" s="58"/>
      <c r="I45" s="83"/>
      <c r="J45" s="115"/>
      <c r="K45" s="100"/>
      <c r="L45" s="258" t="s">
        <v>132</v>
      </c>
      <c r="M45" s="258"/>
      <c r="N45" s="258"/>
      <c r="O45" s="258"/>
    </row>
    <row r="46" spans="1:15" s="128" customFormat="1">
      <c r="A46" s="127"/>
      <c r="B46" s="110" t="s">
        <v>91</v>
      </c>
      <c r="C46" s="274"/>
      <c r="D46" s="275"/>
      <c r="E46" s="275"/>
      <c r="F46" s="275"/>
      <c r="G46" s="275"/>
      <c r="H46" s="58"/>
      <c r="I46" s="58"/>
      <c r="J46" s="58"/>
      <c r="K46" s="100"/>
      <c r="L46" s="258"/>
      <c r="M46" s="258"/>
      <c r="N46" s="258"/>
      <c r="O46" s="258"/>
    </row>
    <row r="47" spans="1:15" s="128" customFormat="1">
      <c r="B47" s="129"/>
      <c r="H47" s="58"/>
      <c r="I47" s="58"/>
      <c r="J47" s="58"/>
      <c r="K47" s="104"/>
      <c r="L47" s="103"/>
    </row>
    <row r="48" spans="1:15" s="128" customFormat="1">
      <c r="A48" s="127"/>
      <c r="B48" s="110" t="s">
        <v>90</v>
      </c>
      <c r="C48" s="274"/>
      <c r="D48" s="275"/>
      <c r="E48" s="275"/>
      <c r="F48" s="275"/>
      <c r="G48" s="275"/>
      <c r="H48" s="58"/>
      <c r="I48" s="83"/>
      <c r="J48" s="115"/>
      <c r="K48" s="100"/>
      <c r="L48" s="258" t="s">
        <v>132</v>
      </c>
      <c r="M48" s="258"/>
      <c r="N48" s="258"/>
      <c r="O48" s="258"/>
    </row>
    <row r="49" spans="1:15" s="128" customFormat="1">
      <c r="A49" s="127"/>
      <c r="B49" s="110" t="s">
        <v>91</v>
      </c>
      <c r="C49" s="274"/>
      <c r="D49" s="275"/>
      <c r="E49" s="275"/>
      <c r="F49" s="275"/>
      <c r="G49" s="275"/>
      <c r="H49" s="58"/>
      <c r="I49" s="58"/>
      <c r="J49" s="58"/>
      <c r="K49" s="100"/>
      <c r="L49" s="258"/>
      <c r="M49" s="258"/>
      <c r="N49" s="258"/>
      <c r="O49" s="258"/>
    </row>
    <row r="50" spans="1:15" s="128" customFormat="1">
      <c r="A50" s="100"/>
      <c r="B50" s="100"/>
      <c r="C50" s="100"/>
      <c r="D50" s="100"/>
      <c r="E50" s="100"/>
      <c r="F50" s="100"/>
      <c r="G50" s="100"/>
      <c r="H50" s="58"/>
      <c r="I50" s="58"/>
      <c r="J50" s="58"/>
      <c r="K50" s="104"/>
      <c r="L50" s="103"/>
    </row>
    <row r="51" spans="1:15" s="128" customFormat="1">
      <c r="A51" s="127"/>
      <c r="B51" s="110" t="s">
        <v>90</v>
      </c>
      <c r="C51" s="274"/>
      <c r="D51" s="275"/>
      <c r="E51" s="275"/>
      <c r="F51" s="275"/>
      <c r="G51" s="275"/>
      <c r="H51" s="58"/>
      <c r="I51" s="83"/>
      <c r="J51" s="115"/>
      <c r="K51" s="100"/>
      <c r="L51" s="258" t="s">
        <v>132</v>
      </c>
      <c r="M51" s="258"/>
      <c r="N51" s="258"/>
      <c r="O51" s="258"/>
    </row>
    <row r="52" spans="1:15">
      <c r="A52" s="127"/>
      <c r="B52" s="110" t="s">
        <v>91</v>
      </c>
      <c r="C52" s="274"/>
      <c r="D52" s="275"/>
      <c r="E52" s="275"/>
      <c r="F52" s="275"/>
      <c r="G52" s="275"/>
      <c r="H52" s="58"/>
      <c r="I52" s="58"/>
      <c r="J52" s="58"/>
      <c r="L52" s="258"/>
      <c r="M52" s="258"/>
      <c r="N52" s="258"/>
      <c r="O52" s="258"/>
    </row>
  </sheetData>
  <sheetProtection algorithmName="SHA-512" hashValue="dMIeOHmFcIu6oExguDnUvoSDwr15mh5L3kCSl+sso+fmzNvlxK0okMJbpg731wZmFKdoNC6on3komobIYe2x0g==" saltValue="sVnlLtvVv+vnICgYprrGYg==" spinCount="100000" sheet="1" objects="1" scenarios="1"/>
  <customSheetViews>
    <customSheetView guid="{EBC42325-0D8F-4524-9BF4-4DAB83AF9AF3}" scale="90" showPageBreaks="1" showGridLines="0" printArea="1" hiddenRows="1" hiddenColumns="1" view="pageBreakPreview">
      <selection activeCell="K45" sqref="K45"/>
      <pageMargins left="0.47" right="0.86" top="0.79" bottom="0.5" header="0.17" footer="0.17"/>
      <pageSetup scale="68" orientation="portrait" cellComments="asDisplayed" r:id="rId1"/>
      <headerFooter alignWithMargins="0">
        <oddHeader xml:space="preserve">&amp;C&amp;"Times New Roman,Bold"Attachment 19
Internal Service Funds - Conversion to Government-wide Statement of Activities
&amp;A&amp;11
</oddHeader>
        <oddFooter>&amp;L&amp;"Times New Roman,Regular"&amp;F \  &amp;A&amp;R&amp;"Times New Roman,Regular"Page &amp;P</oddFooter>
      </headerFooter>
    </customSheetView>
    <customSheetView guid="{E87DB799-E6B9-45EE-BCC4-00052D1EFFA6}" scale="90" showPageBreaks="1" showGridLines="0" printArea="1" hiddenRows="1" hiddenColumns="1" view="pageBreakPreview">
      <selection activeCell="K45" sqref="K45"/>
      <pageMargins left="0.47" right="0.86" top="0.79" bottom="0.5" header="0.17" footer="0.17"/>
      <pageSetup scale="68" orientation="portrait" cellComments="asDisplayed" r:id="rId2"/>
      <headerFooter alignWithMargins="0">
        <oddHeader xml:space="preserve">&amp;C&amp;"Times New Roman,Bold"Attachment 19
Internal Service Funds - Conversion to Government-wide Statement of Activities
&amp;A&amp;11
</oddHeader>
        <oddFooter>&amp;L&amp;"Times New Roman,Regular"&amp;F \  &amp;A&amp;R&amp;"Times New Roman,Regular"Page &amp;P</oddFooter>
      </headerFooter>
    </customSheetView>
    <customSheetView guid="{6FB5539D-B219-487E-81F4-DC77F49AAA2C}" scale="90" showPageBreaks="1" showGridLines="0" printArea="1" hiddenRows="1" hiddenColumns="1" view="pageBreakPreview">
      <selection activeCell="K45" sqref="K45"/>
      <pageMargins left="0.47" right="0.86" top="0.79" bottom="0.5" header="0.17" footer="0.17"/>
      <pageSetup scale="68" orientation="portrait" cellComments="asDisplayed" r:id="rId3"/>
      <headerFooter alignWithMargins="0">
        <oddHeader xml:space="preserve">&amp;C&amp;"Times New Roman,Bold"Attachment 19
Internal Service Funds - Conversion to Government-wide Statement of Activities
&amp;A&amp;11
</oddHeader>
        <oddFooter>&amp;L&amp;"Times New Roman,Regular"&amp;F \  &amp;A&amp;R&amp;"Times New Roman,Regular"Page &amp;P</oddFooter>
      </headerFooter>
    </customSheetView>
  </customSheetViews>
  <mergeCells count="35">
    <mergeCell ref="C48:G48"/>
    <mergeCell ref="L48:O49"/>
    <mergeCell ref="C49:G49"/>
    <mergeCell ref="C51:G51"/>
    <mergeCell ref="L51:O52"/>
    <mergeCell ref="C52:G52"/>
    <mergeCell ref="C42:G42"/>
    <mergeCell ref="L42:O43"/>
    <mergeCell ref="C43:G43"/>
    <mergeCell ref="C45:G45"/>
    <mergeCell ref="L45:O46"/>
    <mergeCell ref="C46:G46"/>
    <mergeCell ref="C34:G34"/>
    <mergeCell ref="L34:O36"/>
    <mergeCell ref="C35:G35"/>
    <mergeCell ref="C37:G37"/>
    <mergeCell ref="L37:O39"/>
    <mergeCell ref="C38:G38"/>
    <mergeCell ref="C28:G28"/>
    <mergeCell ref="L28:O30"/>
    <mergeCell ref="C29:G29"/>
    <mergeCell ref="C31:G31"/>
    <mergeCell ref="L31:O33"/>
    <mergeCell ref="C32:G32"/>
    <mergeCell ref="C17:M17"/>
    <mergeCell ref="C18:M18"/>
    <mergeCell ref="K20:O20"/>
    <mergeCell ref="C3:G3"/>
    <mergeCell ref="C4:G4"/>
    <mergeCell ref="C15:M15"/>
    <mergeCell ref="C11:M11"/>
    <mergeCell ref="C13:M13"/>
    <mergeCell ref="A8:M8"/>
    <mergeCell ref="A9:M9"/>
    <mergeCell ref="C14:M14"/>
  </mergeCells>
  <phoneticPr fontId="25" type="noConversion"/>
  <conditionalFormatting sqref="B11">
    <cfRule type="cellIs" dxfId="5" priority="7" operator="equal">
      <formula>"Answer Required"</formula>
    </cfRule>
    <cfRule type="cellIs" dxfId="4" priority="8" operator="equal">
      <formula>"Error"</formula>
    </cfRule>
  </conditionalFormatting>
  <conditionalFormatting sqref="B13">
    <cfRule type="cellIs" dxfId="3" priority="4" operator="equal">
      <formula>"Answer Required"</formula>
    </cfRule>
    <cfRule type="cellIs" dxfId="2" priority="5" operator="equal">
      <formula>"Error"</formula>
    </cfRule>
  </conditionalFormatting>
  <conditionalFormatting sqref="B17">
    <cfRule type="cellIs" dxfId="1" priority="1" operator="equal">
      <formula>"Answer Required"</formula>
    </cfRule>
    <cfRule type="cellIs" dxfId="0" priority="2" operator="equal">
      <formula>"Error"</formula>
    </cfRule>
  </conditionalFormatting>
  <dataValidations count="1">
    <dataValidation type="list" allowBlank="1" showInputMessage="1" showErrorMessage="1" error="Please use drop-down list to select Yes or No" sqref="B13 B11 B17" xr:uid="{00000000-0002-0000-0400-000000000000}">
      <formula1>$R$9:$R$10</formula1>
    </dataValidation>
  </dataValidations>
  <pageMargins left="0.47" right="0.86" top="0.79" bottom="0.5" header="0.17" footer="0.17"/>
  <pageSetup scale="63" orientation="portrait" cellComments="asDisplayed" r:id="rId4"/>
  <headerFooter alignWithMargins="0">
    <oddHeader xml:space="preserve">&amp;C&amp;"Times New Roman,Bold"Attachment 19
Internal Service Funds - Conversion to Government-wide Statement of Activities
&amp;A&amp;11
</oddHeader>
    <oddFooter>&amp;L&amp;"Times New Roman,Regular"&amp;F \  &amp;A&amp;R&amp;"Times New Roman,Regular"Page &amp;P</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6171" r:id="rId7" name="Check Box 27">
              <controlPr defaultSize="0" autoFill="0" autoLine="0" autoPict="0">
                <anchor moveWithCells="1">
                  <from>
                    <xdr:col>10</xdr:col>
                    <xdr:colOff>9525</xdr:colOff>
                    <xdr:row>27</xdr:row>
                    <xdr:rowOff>19050</xdr:rowOff>
                  </from>
                  <to>
                    <xdr:col>10</xdr:col>
                    <xdr:colOff>314325</xdr:colOff>
                    <xdr:row>28</xdr:row>
                    <xdr:rowOff>104775</xdr:rowOff>
                  </to>
                </anchor>
              </controlPr>
            </control>
          </mc:Choice>
        </mc:AlternateContent>
        <mc:AlternateContent xmlns:mc="http://schemas.openxmlformats.org/markup-compatibility/2006">
          <mc:Choice Requires="x14">
            <control shapeId="6172" r:id="rId8" name="Check Box 28">
              <controlPr defaultSize="0" autoFill="0" autoLine="0" autoPict="0">
                <anchor moveWithCells="1">
                  <from>
                    <xdr:col>10</xdr:col>
                    <xdr:colOff>9525</xdr:colOff>
                    <xdr:row>30</xdr:row>
                    <xdr:rowOff>19050</xdr:rowOff>
                  </from>
                  <to>
                    <xdr:col>10</xdr:col>
                    <xdr:colOff>314325</xdr:colOff>
                    <xdr:row>31</xdr:row>
                    <xdr:rowOff>104775</xdr:rowOff>
                  </to>
                </anchor>
              </controlPr>
            </control>
          </mc:Choice>
        </mc:AlternateContent>
        <mc:AlternateContent xmlns:mc="http://schemas.openxmlformats.org/markup-compatibility/2006">
          <mc:Choice Requires="x14">
            <control shapeId="6173" r:id="rId9" name="Check Box 29">
              <controlPr defaultSize="0" autoFill="0" autoLine="0" autoPict="0">
                <anchor moveWithCells="1">
                  <from>
                    <xdr:col>10</xdr:col>
                    <xdr:colOff>9525</xdr:colOff>
                    <xdr:row>33</xdr:row>
                    <xdr:rowOff>19050</xdr:rowOff>
                  </from>
                  <to>
                    <xdr:col>10</xdr:col>
                    <xdr:colOff>314325</xdr:colOff>
                    <xdr:row>34</xdr:row>
                    <xdr:rowOff>104775</xdr:rowOff>
                  </to>
                </anchor>
              </controlPr>
            </control>
          </mc:Choice>
        </mc:AlternateContent>
        <mc:AlternateContent xmlns:mc="http://schemas.openxmlformats.org/markup-compatibility/2006">
          <mc:Choice Requires="x14">
            <control shapeId="6174" r:id="rId10" name="Check Box 30">
              <controlPr defaultSize="0" autoFill="0" autoLine="0" autoPict="0">
                <anchor moveWithCells="1">
                  <from>
                    <xdr:col>10</xdr:col>
                    <xdr:colOff>9525</xdr:colOff>
                    <xdr:row>36</xdr:row>
                    <xdr:rowOff>19050</xdr:rowOff>
                  </from>
                  <to>
                    <xdr:col>10</xdr:col>
                    <xdr:colOff>314325</xdr:colOff>
                    <xdr:row>37</xdr:row>
                    <xdr:rowOff>104775</xdr:rowOff>
                  </to>
                </anchor>
              </controlPr>
            </control>
          </mc:Choice>
        </mc:AlternateContent>
        <mc:AlternateContent xmlns:mc="http://schemas.openxmlformats.org/markup-compatibility/2006">
          <mc:Choice Requires="x14">
            <control shapeId="6175" r:id="rId11" name="Check Box 31">
              <controlPr defaultSize="0" autoFill="0" autoLine="0" autoPict="0">
                <anchor moveWithCells="1">
                  <from>
                    <xdr:col>10</xdr:col>
                    <xdr:colOff>9525</xdr:colOff>
                    <xdr:row>41</xdr:row>
                    <xdr:rowOff>19050</xdr:rowOff>
                  </from>
                  <to>
                    <xdr:col>10</xdr:col>
                    <xdr:colOff>314325</xdr:colOff>
                    <xdr:row>42</xdr:row>
                    <xdr:rowOff>114300</xdr:rowOff>
                  </to>
                </anchor>
              </controlPr>
            </control>
          </mc:Choice>
        </mc:AlternateContent>
        <mc:AlternateContent xmlns:mc="http://schemas.openxmlformats.org/markup-compatibility/2006">
          <mc:Choice Requires="x14">
            <control shapeId="6176" r:id="rId12" name="Check Box 32">
              <controlPr defaultSize="0" autoFill="0" autoLine="0" autoPict="0">
                <anchor moveWithCells="1">
                  <from>
                    <xdr:col>10</xdr:col>
                    <xdr:colOff>9525</xdr:colOff>
                    <xdr:row>44</xdr:row>
                    <xdr:rowOff>19050</xdr:rowOff>
                  </from>
                  <to>
                    <xdr:col>10</xdr:col>
                    <xdr:colOff>314325</xdr:colOff>
                    <xdr:row>45</xdr:row>
                    <xdr:rowOff>104775</xdr:rowOff>
                  </to>
                </anchor>
              </controlPr>
            </control>
          </mc:Choice>
        </mc:AlternateContent>
        <mc:AlternateContent xmlns:mc="http://schemas.openxmlformats.org/markup-compatibility/2006">
          <mc:Choice Requires="x14">
            <control shapeId="6177" r:id="rId13" name="Check Box 33">
              <controlPr defaultSize="0" autoFill="0" autoLine="0" autoPict="0">
                <anchor moveWithCells="1">
                  <from>
                    <xdr:col>10</xdr:col>
                    <xdr:colOff>9525</xdr:colOff>
                    <xdr:row>47</xdr:row>
                    <xdr:rowOff>19050</xdr:rowOff>
                  </from>
                  <to>
                    <xdr:col>10</xdr:col>
                    <xdr:colOff>314325</xdr:colOff>
                    <xdr:row>48</xdr:row>
                    <xdr:rowOff>104775</xdr:rowOff>
                  </to>
                </anchor>
              </controlPr>
            </control>
          </mc:Choice>
        </mc:AlternateContent>
        <mc:AlternateContent xmlns:mc="http://schemas.openxmlformats.org/markup-compatibility/2006">
          <mc:Choice Requires="x14">
            <control shapeId="6178" r:id="rId14" name="Check Box 34">
              <controlPr defaultSize="0" autoFill="0" autoLine="0" autoPict="0">
                <anchor moveWithCells="1">
                  <from>
                    <xdr:col>10</xdr:col>
                    <xdr:colOff>9525</xdr:colOff>
                    <xdr:row>50</xdr:row>
                    <xdr:rowOff>19050</xdr:rowOff>
                  </from>
                  <to>
                    <xdr:col>10</xdr:col>
                    <xdr:colOff>314325</xdr:colOff>
                    <xdr:row>51</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9"/>
  <sheetViews>
    <sheetView showGridLines="0" zoomScaleNormal="100" zoomScaleSheetLayoutView="100" workbookViewId="0">
      <selection activeCell="A11" sqref="A11"/>
    </sheetView>
  </sheetViews>
  <sheetFormatPr defaultColWidth="9.140625" defaultRowHeight="11.25"/>
  <cols>
    <col min="1" max="1" width="11.140625" style="2" customWidth="1"/>
    <col min="2" max="2" width="29.85546875" style="2" customWidth="1"/>
    <col min="3" max="4" width="8.7109375" style="2" customWidth="1"/>
    <col min="5" max="6" width="24.7109375" style="2" customWidth="1"/>
    <col min="7" max="7" width="12.85546875" style="2" customWidth="1"/>
    <col min="8" max="16384" width="9.140625" style="2"/>
  </cols>
  <sheetData>
    <row r="1" spans="1:8" ht="12.75">
      <c r="A1" s="288" t="str">
        <f>'Part 1-Internal'!A1:B1</f>
        <v>Agency Number:</v>
      </c>
      <c r="B1" s="289"/>
      <c r="C1" s="222" t="str">
        <f>'Part 1-Internal'!C1</f>
        <v/>
      </c>
      <c r="D1" s="204"/>
      <c r="E1" s="204"/>
    </row>
    <row r="2" spans="1:8" ht="13.5" customHeight="1">
      <c r="A2" s="288" t="str">
        <f>'Part 1-Internal'!A2:B2</f>
        <v>Agency Fund Name:</v>
      </c>
      <c r="B2" s="289"/>
      <c r="C2" s="282" t="str">
        <f>IF('Part 1-Internal'!C2="","",'Part 1-Internal'!C2)</f>
        <v/>
      </c>
      <c r="D2" s="283"/>
      <c r="E2" s="283"/>
    </row>
    <row r="3" spans="1:8" ht="12.75">
      <c r="A3" s="288" t="str">
        <f>'Part 1-Internal'!A3:B3</f>
        <v>Agency Contact Name:</v>
      </c>
      <c r="B3" s="289"/>
      <c r="C3" s="284" t="str">
        <f>IF('Part 1-Internal'!C3="","",'Part 1-Internal'!C3)</f>
        <v/>
      </c>
      <c r="D3" s="285"/>
      <c r="E3" s="285"/>
    </row>
    <row r="4" spans="1:8" ht="12.75">
      <c r="A4" s="288" t="str">
        <f>'Part 1-Internal'!A4:B4</f>
        <v>Agency Contact Phone Number:</v>
      </c>
      <c r="B4" s="289"/>
      <c r="C4" s="286" t="str">
        <f>IF('Part 1-Internal'!C4="","",'Part 1-Internal'!C4)</f>
        <v/>
      </c>
      <c r="D4" s="287"/>
      <c r="E4" s="287"/>
    </row>
    <row r="5" spans="1:8" ht="12.75">
      <c r="A5" s="288" t="str">
        <f>'Part 1-Internal'!A5:B5</f>
        <v>Agency Contact E-mail Address:</v>
      </c>
      <c r="B5" s="289"/>
      <c r="C5" s="278" t="str">
        <f>IF('Part 1-Internal'!C5="","",'Part 1-Internal'!C5)</f>
        <v/>
      </c>
      <c r="D5" s="279"/>
      <c r="E5" s="279"/>
    </row>
    <row r="6" spans="1:8" ht="12.75">
      <c r="A6" s="288" t="str">
        <f>'Part 1-Internal'!A6:B6</f>
        <v>Date Completed:</v>
      </c>
      <c r="B6" s="289"/>
      <c r="C6" s="280" t="str">
        <f>IF('Part 1-Internal'!C6="","",'Part 1-Internal'!C6)</f>
        <v/>
      </c>
      <c r="D6" s="281"/>
      <c r="E6" s="281"/>
    </row>
    <row r="10" spans="1:8" ht="26.25" customHeight="1">
      <c r="A10" s="18" t="s">
        <v>59</v>
      </c>
      <c r="B10" s="18" t="s">
        <v>60</v>
      </c>
      <c r="C10" s="18" t="s">
        <v>61</v>
      </c>
      <c r="D10" s="18" t="s">
        <v>62</v>
      </c>
      <c r="E10" s="18" t="s">
        <v>63</v>
      </c>
      <c r="F10" s="18" t="s">
        <v>64</v>
      </c>
      <c r="H10" s="19"/>
    </row>
    <row r="11" spans="1:8">
      <c r="A11" s="84"/>
      <c r="B11" s="1"/>
      <c r="C11" s="20"/>
      <c r="D11" s="20"/>
      <c r="E11" s="97"/>
      <c r="F11" s="97"/>
    </row>
    <row r="12" spans="1:8">
      <c r="A12" s="84"/>
      <c r="B12" s="1"/>
      <c r="C12" s="20"/>
      <c r="D12" s="20"/>
      <c r="E12" s="97"/>
      <c r="F12" s="97"/>
    </row>
    <row r="13" spans="1:8">
      <c r="A13" s="84"/>
      <c r="B13" s="1"/>
      <c r="C13" s="20"/>
      <c r="D13" s="20"/>
      <c r="E13" s="97"/>
      <c r="F13" s="97"/>
    </row>
    <row r="14" spans="1:8">
      <c r="A14" s="84"/>
      <c r="B14" s="1"/>
      <c r="C14" s="20"/>
      <c r="D14" s="20"/>
      <c r="E14" s="97"/>
      <c r="F14" s="97"/>
    </row>
    <row r="15" spans="1:8">
      <c r="A15" s="84"/>
      <c r="B15" s="1"/>
      <c r="C15" s="20"/>
      <c r="D15" s="20"/>
      <c r="E15" s="97"/>
      <c r="F15" s="97"/>
    </row>
    <row r="16" spans="1:8">
      <c r="A16" s="84"/>
      <c r="B16" s="1"/>
      <c r="C16" s="20"/>
      <c r="D16" s="20"/>
      <c r="E16" s="97"/>
      <c r="F16" s="97"/>
    </row>
    <row r="17" spans="1:6">
      <c r="A17" s="84"/>
      <c r="B17" s="1"/>
      <c r="C17" s="20"/>
      <c r="D17" s="20"/>
      <c r="E17" s="97"/>
      <c r="F17" s="97"/>
    </row>
    <row r="18" spans="1:6">
      <c r="A18" s="84"/>
      <c r="B18" s="1"/>
      <c r="C18" s="20"/>
      <c r="D18" s="20"/>
      <c r="E18" s="97"/>
      <c r="F18" s="97"/>
    </row>
    <row r="19" spans="1:6">
      <c r="A19" s="84"/>
      <c r="B19" s="1"/>
      <c r="C19" s="20"/>
      <c r="D19" s="20"/>
      <c r="E19" s="97"/>
      <c r="F19" s="97"/>
    </row>
    <row r="20" spans="1:6">
      <c r="A20" s="84"/>
      <c r="B20" s="1"/>
      <c r="C20" s="20"/>
      <c r="D20" s="20"/>
      <c r="E20" s="97"/>
      <c r="F20" s="97"/>
    </row>
    <row r="21" spans="1:6">
      <c r="A21" s="84"/>
      <c r="B21" s="1"/>
      <c r="C21" s="20"/>
      <c r="D21" s="20"/>
      <c r="E21" s="97"/>
      <c r="F21" s="97"/>
    </row>
    <row r="22" spans="1:6">
      <c r="A22" s="84"/>
      <c r="B22" s="1"/>
      <c r="C22" s="20"/>
      <c r="D22" s="20"/>
      <c r="E22" s="97"/>
      <c r="F22" s="97"/>
    </row>
    <row r="23" spans="1:6">
      <c r="A23" s="84"/>
      <c r="B23" s="1"/>
      <c r="C23" s="20"/>
      <c r="D23" s="20"/>
      <c r="E23" s="97"/>
      <c r="F23" s="97"/>
    </row>
    <row r="24" spans="1:6">
      <c r="A24" s="84"/>
      <c r="B24" s="1"/>
      <c r="C24" s="20"/>
      <c r="D24" s="20"/>
      <c r="E24" s="97"/>
      <c r="F24" s="97"/>
    </row>
    <row r="25" spans="1:6">
      <c r="A25" s="84"/>
      <c r="B25" s="1"/>
      <c r="C25" s="20"/>
      <c r="D25" s="20"/>
      <c r="E25" s="97"/>
      <c r="F25" s="97"/>
    </row>
    <row r="26" spans="1:6">
      <c r="A26" s="84"/>
      <c r="B26" s="1"/>
      <c r="C26" s="20"/>
      <c r="D26" s="20"/>
      <c r="E26" s="97"/>
      <c r="F26" s="97"/>
    </row>
    <row r="27" spans="1:6">
      <c r="A27" s="84"/>
      <c r="B27" s="1"/>
      <c r="C27" s="20"/>
      <c r="D27" s="20"/>
      <c r="E27" s="97"/>
      <c r="F27" s="97"/>
    </row>
    <row r="28" spans="1:6">
      <c r="A28" s="84"/>
      <c r="B28" s="1"/>
      <c r="C28" s="20"/>
      <c r="D28" s="20"/>
      <c r="E28" s="97"/>
      <c r="F28" s="97"/>
    </row>
    <row r="29" spans="1:6">
      <c r="A29" s="84"/>
      <c r="B29" s="1"/>
      <c r="C29" s="20"/>
      <c r="D29" s="20"/>
      <c r="E29" s="97"/>
      <c r="F29" s="97"/>
    </row>
    <row r="30" spans="1:6">
      <c r="A30" s="84"/>
      <c r="B30" s="1"/>
      <c r="C30" s="20"/>
      <c r="D30" s="20"/>
      <c r="E30" s="97"/>
      <c r="F30" s="97"/>
    </row>
    <row r="31" spans="1:6">
      <c r="A31" s="84"/>
      <c r="B31" s="1"/>
      <c r="C31" s="20"/>
      <c r="D31" s="20"/>
      <c r="E31" s="97"/>
      <c r="F31" s="97"/>
    </row>
    <row r="32" spans="1:6">
      <c r="A32" s="84"/>
      <c r="B32" s="1"/>
      <c r="C32" s="20"/>
      <c r="D32" s="20"/>
      <c r="E32" s="97"/>
      <c r="F32" s="97"/>
    </row>
    <row r="33" spans="1:6">
      <c r="A33" s="84"/>
      <c r="B33" s="1"/>
      <c r="C33" s="20"/>
      <c r="D33" s="20"/>
      <c r="E33" s="97"/>
      <c r="F33" s="97"/>
    </row>
    <row r="34" spans="1:6">
      <c r="A34" s="84"/>
      <c r="B34" s="1"/>
      <c r="C34" s="20"/>
      <c r="D34" s="20"/>
      <c r="E34" s="97"/>
      <c r="F34" s="97"/>
    </row>
    <row r="35" spans="1:6">
      <c r="A35" s="84"/>
      <c r="B35" s="1"/>
      <c r="C35" s="20"/>
      <c r="D35" s="20"/>
      <c r="E35" s="97"/>
      <c r="F35" s="97"/>
    </row>
    <row r="36" spans="1:6">
      <c r="A36" s="84"/>
      <c r="B36" s="1"/>
      <c r="C36" s="20"/>
      <c r="D36" s="20"/>
      <c r="E36" s="97"/>
      <c r="F36" s="97"/>
    </row>
    <row r="37" spans="1:6">
      <c r="A37" s="84"/>
      <c r="B37" s="1"/>
      <c r="C37" s="20"/>
      <c r="D37" s="20"/>
      <c r="E37" s="97"/>
      <c r="F37" s="97"/>
    </row>
    <row r="38" spans="1:6">
      <c r="A38" s="84"/>
      <c r="B38" s="1"/>
      <c r="C38" s="20"/>
      <c r="D38" s="20"/>
      <c r="E38" s="97"/>
      <c r="F38" s="97"/>
    </row>
    <row r="39" spans="1:6">
      <c r="A39" s="84"/>
      <c r="B39" s="1"/>
      <c r="C39" s="20"/>
      <c r="D39" s="20"/>
      <c r="E39" s="97"/>
      <c r="F39" s="97"/>
    </row>
    <row r="40" spans="1:6">
      <c r="A40" s="84"/>
      <c r="B40" s="1"/>
      <c r="C40" s="20"/>
      <c r="D40" s="20"/>
      <c r="E40" s="97"/>
      <c r="F40" s="97"/>
    </row>
    <row r="41" spans="1:6">
      <c r="A41" s="84"/>
      <c r="B41" s="1"/>
      <c r="C41" s="20"/>
      <c r="D41" s="20"/>
      <c r="E41" s="97"/>
      <c r="F41" s="97"/>
    </row>
    <row r="42" spans="1:6">
      <c r="A42" s="84"/>
      <c r="B42" s="1"/>
      <c r="C42" s="20"/>
      <c r="D42" s="20"/>
      <c r="E42" s="97"/>
      <c r="F42" s="97"/>
    </row>
    <row r="43" spans="1:6">
      <c r="A43" s="84"/>
      <c r="B43" s="1"/>
      <c r="C43" s="20"/>
      <c r="D43" s="20"/>
      <c r="E43" s="97"/>
      <c r="F43" s="97"/>
    </row>
    <row r="44" spans="1:6">
      <c r="A44" s="84"/>
      <c r="B44" s="1"/>
      <c r="C44" s="20"/>
      <c r="D44" s="20"/>
      <c r="E44" s="97"/>
      <c r="F44" s="97"/>
    </row>
    <row r="45" spans="1:6">
      <c r="A45" s="84"/>
      <c r="B45" s="1"/>
      <c r="C45" s="20"/>
      <c r="D45" s="20"/>
      <c r="E45" s="97"/>
      <c r="F45" s="97"/>
    </row>
    <row r="46" spans="1:6">
      <c r="A46" s="84"/>
      <c r="B46" s="1"/>
      <c r="C46" s="20"/>
      <c r="D46" s="20"/>
      <c r="E46" s="97"/>
      <c r="F46" s="97"/>
    </row>
    <row r="47" spans="1:6">
      <c r="A47" s="84"/>
      <c r="B47" s="1"/>
      <c r="C47" s="20"/>
      <c r="D47" s="20"/>
      <c r="E47" s="97"/>
      <c r="F47" s="97"/>
    </row>
    <row r="48" spans="1:6">
      <c r="A48" s="84"/>
      <c r="B48" s="1"/>
      <c r="C48" s="20"/>
      <c r="D48" s="20"/>
      <c r="E48" s="97"/>
      <c r="F48" s="97"/>
    </row>
    <row r="49" spans="1:6">
      <c r="A49" s="84"/>
      <c r="B49" s="1"/>
      <c r="C49" s="20"/>
      <c r="D49" s="20"/>
      <c r="E49" s="97"/>
      <c r="F49" s="97"/>
    </row>
    <row r="50" spans="1:6">
      <c r="A50" s="84"/>
      <c r="B50" s="1"/>
      <c r="C50" s="20"/>
      <c r="D50" s="20"/>
      <c r="E50" s="97"/>
      <c r="F50" s="97"/>
    </row>
    <row r="51" spans="1:6">
      <c r="A51" s="84"/>
      <c r="B51" s="1"/>
      <c r="C51" s="20"/>
      <c r="D51" s="20"/>
      <c r="E51" s="97"/>
      <c r="F51" s="97"/>
    </row>
    <row r="52" spans="1:6">
      <c r="A52" s="84"/>
      <c r="B52" s="1"/>
      <c r="C52" s="20"/>
      <c r="D52" s="20"/>
      <c r="E52" s="97"/>
      <c r="F52" s="97"/>
    </row>
    <row r="53" spans="1:6">
      <c r="A53" s="84"/>
      <c r="B53" s="1"/>
      <c r="C53" s="20"/>
      <c r="D53" s="20"/>
      <c r="E53" s="97"/>
      <c r="F53" s="97"/>
    </row>
    <row r="54" spans="1:6">
      <c r="A54" s="84"/>
      <c r="B54" s="1"/>
      <c r="C54" s="20"/>
      <c r="D54" s="20"/>
      <c r="E54" s="97"/>
      <c r="F54" s="97"/>
    </row>
    <row r="55" spans="1:6">
      <c r="A55" s="84"/>
      <c r="B55" s="1"/>
      <c r="C55" s="20"/>
      <c r="D55" s="20"/>
      <c r="E55" s="97"/>
      <c r="F55" s="97"/>
    </row>
    <row r="56" spans="1:6">
      <c r="A56" s="84"/>
      <c r="B56" s="1"/>
      <c r="C56" s="20"/>
      <c r="D56" s="20"/>
      <c r="E56" s="97"/>
      <c r="F56" s="97"/>
    </row>
    <row r="57" spans="1:6">
      <c r="A57" s="84"/>
      <c r="B57" s="1"/>
      <c r="C57" s="20"/>
      <c r="D57" s="20"/>
      <c r="E57" s="97"/>
      <c r="F57" s="97"/>
    </row>
    <row r="58" spans="1:6">
      <c r="A58" s="84"/>
      <c r="B58" s="1"/>
      <c r="C58" s="20"/>
      <c r="D58" s="20"/>
      <c r="E58" s="97"/>
      <c r="F58" s="97"/>
    </row>
    <row r="59" spans="1:6">
      <c r="A59" s="84"/>
      <c r="B59" s="1"/>
      <c r="C59" s="20"/>
      <c r="D59" s="20"/>
      <c r="E59" s="97"/>
      <c r="F59" s="97"/>
    </row>
    <row r="60" spans="1:6">
      <c r="A60" s="84"/>
      <c r="B60" s="1"/>
      <c r="C60" s="20"/>
      <c r="D60" s="20"/>
      <c r="E60" s="97"/>
      <c r="F60" s="97"/>
    </row>
    <row r="61" spans="1:6">
      <c r="A61" s="84"/>
      <c r="B61" s="1"/>
      <c r="C61" s="20"/>
      <c r="D61" s="20"/>
      <c r="E61" s="97"/>
      <c r="F61" s="97"/>
    </row>
    <row r="62" spans="1:6">
      <c r="A62" s="84"/>
      <c r="B62" s="1"/>
      <c r="C62" s="20"/>
      <c r="D62" s="20"/>
      <c r="E62" s="97"/>
      <c r="F62" s="97"/>
    </row>
    <row r="63" spans="1:6">
      <c r="A63" s="84"/>
      <c r="B63" s="1"/>
      <c r="C63" s="20"/>
      <c r="D63" s="20"/>
      <c r="E63" s="97"/>
      <c r="F63" s="97"/>
    </row>
    <row r="64" spans="1:6">
      <c r="A64" s="84"/>
      <c r="B64" s="1"/>
      <c r="C64" s="20"/>
      <c r="D64" s="20"/>
      <c r="E64" s="97"/>
      <c r="F64" s="97"/>
    </row>
    <row r="65" spans="1:6">
      <c r="A65" s="84"/>
      <c r="B65" s="1"/>
      <c r="C65" s="20"/>
      <c r="D65" s="20"/>
      <c r="E65" s="97"/>
      <c r="F65" s="97"/>
    </row>
    <row r="66" spans="1:6">
      <c r="A66" s="84"/>
      <c r="B66" s="1"/>
      <c r="C66" s="20"/>
      <c r="D66" s="20"/>
      <c r="E66" s="97"/>
      <c r="F66" s="97"/>
    </row>
    <row r="67" spans="1:6">
      <c r="A67" s="84"/>
      <c r="B67" s="1"/>
      <c r="C67" s="20"/>
      <c r="D67" s="20"/>
      <c r="E67" s="97"/>
      <c r="F67" s="97"/>
    </row>
    <row r="68" spans="1:6">
      <c r="A68" s="84"/>
      <c r="B68" s="1"/>
      <c r="C68" s="20"/>
      <c r="D68" s="20"/>
      <c r="E68" s="97"/>
      <c r="F68" s="97"/>
    </row>
    <row r="75" spans="1:6" hidden="1">
      <c r="B75" s="2" t="s">
        <v>83</v>
      </c>
    </row>
    <row r="76" spans="1:6" hidden="1">
      <c r="B76" s="2" t="s">
        <v>84</v>
      </c>
    </row>
    <row r="77" spans="1:6" hidden="1">
      <c r="B77" s="2" t="s">
        <v>85</v>
      </c>
    </row>
    <row r="78" spans="1:6" hidden="1">
      <c r="B78" s="2" t="s">
        <v>86</v>
      </c>
    </row>
    <row r="79" spans="1:6" hidden="1">
      <c r="B79" s="2" t="s">
        <v>95</v>
      </c>
    </row>
  </sheetData>
  <sheetProtection algorithmName="SHA-512" hashValue="mPEzo0h0NbboD/S+/J20j/xH3QKW/AqZnZn9C2Gjk90GFGEyJHPa2dj+qIzgUAg1p0LdxMsTHw0KNjvN2UXm3Q==" saltValue="ZSGsCBmlNjRwAScEdgVJzA==" spinCount="100000" sheet="1" objects="1" scenarios="1"/>
  <customSheetViews>
    <customSheetView guid="{EBC42325-0D8F-4524-9BF4-4DAB83AF9AF3}" scale="80" showGridLines="0" fitToPage="1" hiddenRows="1">
      <selection activeCell="C3" sqref="C3:E3"/>
      <pageMargins left="0.39" right="0.16" top="1.03" bottom="0.42" header="0.25" footer="0"/>
      <pageSetup scale="76" orientation="portrait" cellComments="asDisplayed" r:id="rId1"/>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customSheetView>
    <customSheetView guid="{E87DB799-E6B9-45EE-BCC4-00052D1EFFA6}" scale="80" showGridLines="0" fitToPage="1" hiddenRows="1">
      <selection activeCell="C3" sqref="C3:E3"/>
      <pageMargins left="0.39" right="0.16" top="1.03" bottom="0.42" header="0.25" footer="0"/>
      <pageSetup scale="76" orientation="portrait" cellComments="asDisplayed" r:id="rId2"/>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customSheetView>
    <customSheetView guid="{6FB5539D-B219-487E-81F4-DC77F49AAA2C}" scale="80" showGridLines="0" fitToPage="1" hiddenRows="1">
      <selection activeCell="C3" sqref="C3:E3"/>
      <pageMargins left="0.39" right="0.16" top="1.03" bottom="0.42" header="0.25" footer="0"/>
      <pageSetup scale="76" orientation="portrait" cellComments="asDisplayed" r:id="rId3"/>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customSheetView>
  </customSheetViews>
  <mergeCells count="12">
    <mergeCell ref="A5:B5"/>
    <mergeCell ref="A6:B6"/>
    <mergeCell ref="A1:B1"/>
    <mergeCell ref="A2:B2"/>
    <mergeCell ref="A3:B3"/>
    <mergeCell ref="A4:B4"/>
    <mergeCell ref="C5:E5"/>
    <mergeCell ref="C6:E6"/>
    <mergeCell ref="C1:E1"/>
    <mergeCell ref="C2:E2"/>
    <mergeCell ref="C3:E3"/>
    <mergeCell ref="C4:E4"/>
  </mergeCells>
  <phoneticPr fontId="21" type="noConversion"/>
  <dataValidations count="2">
    <dataValidation type="whole" allowBlank="1" showInputMessage="1" showErrorMessage="1" error="Enter 3 digit agency number" sqref="C1:E1" xr:uid="{00000000-0002-0000-0500-000000000000}">
      <formula1>100</formula1>
      <formula2>999</formula2>
    </dataValidation>
    <dataValidation type="list" allowBlank="1" showInputMessage="1" showErrorMessage="1" error="Use the drop-down list to enter a tab name." sqref="B11:B68" xr:uid="{00000000-0002-0000-0500-000001000000}">
      <formula1>$B$75:$B$79</formula1>
    </dataValidation>
  </dataValidations>
  <pageMargins left="0.39" right="0.16" top="1.03" bottom="0.42" header="0.25" footer="0"/>
  <pageSetup scale="85" orientation="portrait" cellComments="asDisplayed" r:id="rId4"/>
  <headerFooter alignWithMargins="0">
    <oddHeader xml:space="preserve">&amp;C&amp;"Times New Roman,Bold"Attachment 19
Internal Service Funds - Conversion to Government-wide Statement of Activities
&amp;A&amp;"Arial,Regular"&amp;14
</oddHeader>
    <oddFooter>&amp;L&amp;"Times New Roman,Regular"&amp;F  \  &amp;A&amp;R&amp;"Times New Roman,Regular"Page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AD8D-CA94-4445-971C-1AD7D82B83F2}">
  <sheetPr>
    <tabColor rgb="FF92D050"/>
  </sheetPr>
  <dimension ref="A1:BR154"/>
  <sheetViews>
    <sheetView zoomScaleNormal="100" zoomScaleSheetLayoutView="100" workbookViewId="0">
      <pane xSplit="1" ySplit="1" topLeftCell="B2" activePane="bottomRight" state="frozen"/>
      <selection pane="topRight" activeCell="B1" sqref="B1"/>
      <selection pane="bottomLeft" activeCell="A2" sqref="A2"/>
      <selection pane="bottomRight" activeCell="M27" sqref="M27"/>
    </sheetView>
  </sheetViews>
  <sheetFormatPr defaultColWidth="10" defaultRowHeight="12.75"/>
  <cols>
    <col min="1" max="1" width="5.140625" style="148" customWidth="1"/>
    <col min="2" max="2" width="7.140625" style="148" customWidth="1"/>
    <col min="3" max="3" width="63.28515625" style="148" customWidth="1"/>
    <col min="4" max="4" width="8.28515625" style="148" customWidth="1"/>
    <col min="5" max="16384" width="10" style="148"/>
  </cols>
  <sheetData>
    <row r="1" spans="1:5" ht="33" customHeight="1">
      <c r="A1" s="143" t="s">
        <v>244</v>
      </c>
      <c r="B1" s="144" t="s">
        <v>245</v>
      </c>
      <c r="C1" s="145" t="s">
        <v>44</v>
      </c>
      <c r="D1" s="146" t="s">
        <v>246</v>
      </c>
      <c r="E1" s="147" t="s">
        <v>247</v>
      </c>
    </row>
    <row r="2" spans="1:5">
      <c r="A2" s="141">
        <v>100</v>
      </c>
      <c r="B2" s="141">
        <v>10000</v>
      </c>
      <c r="C2" s="149" t="s">
        <v>248</v>
      </c>
      <c r="D2" s="141">
        <v>100</v>
      </c>
      <c r="E2" s="141">
        <v>10000</v>
      </c>
    </row>
    <row r="3" spans="1:5">
      <c r="A3" s="141">
        <v>101</v>
      </c>
      <c r="B3" s="141">
        <v>10100</v>
      </c>
      <c r="C3" s="149" t="s">
        <v>249</v>
      </c>
      <c r="D3" s="141">
        <v>101</v>
      </c>
      <c r="E3" s="141">
        <v>10100</v>
      </c>
    </row>
    <row r="4" spans="1:5">
      <c r="A4" s="141">
        <v>103</v>
      </c>
      <c r="B4" s="141">
        <v>10300</v>
      </c>
      <c r="C4" s="149" t="s">
        <v>250</v>
      </c>
      <c r="D4" s="141">
        <v>111</v>
      </c>
      <c r="E4" s="141">
        <v>11100</v>
      </c>
    </row>
    <row r="5" spans="1:5">
      <c r="A5" s="141">
        <v>105</v>
      </c>
      <c r="B5" s="141">
        <v>10500</v>
      </c>
      <c r="C5" s="149" t="s">
        <v>251</v>
      </c>
      <c r="D5" s="141">
        <v>101</v>
      </c>
      <c r="E5" s="141">
        <v>10100</v>
      </c>
    </row>
    <row r="6" spans="1:5">
      <c r="A6" s="141">
        <v>107</v>
      </c>
      <c r="B6" s="141">
        <v>10700</v>
      </c>
      <c r="C6" s="149" t="s">
        <v>252</v>
      </c>
      <c r="D6" s="141">
        <v>107</v>
      </c>
      <c r="E6" s="141">
        <v>10700</v>
      </c>
    </row>
    <row r="7" spans="1:5">
      <c r="A7" s="141">
        <v>108</v>
      </c>
      <c r="B7" s="141">
        <v>10800</v>
      </c>
      <c r="C7" s="149" t="s">
        <v>253</v>
      </c>
      <c r="D7" s="141">
        <v>107</v>
      </c>
      <c r="E7" s="141">
        <v>10700</v>
      </c>
    </row>
    <row r="8" spans="1:5">
      <c r="A8" s="141">
        <v>109</v>
      </c>
      <c r="B8" s="141">
        <v>10900</v>
      </c>
      <c r="C8" s="149" t="s">
        <v>254</v>
      </c>
      <c r="D8" s="141">
        <v>109</v>
      </c>
      <c r="E8" s="141">
        <v>10900</v>
      </c>
    </row>
    <row r="9" spans="1:5">
      <c r="A9" s="141">
        <v>110</v>
      </c>
      <c r="B9" s="141">
        <v>11000</v>
      </c>
      <c r="C9" s="149" t="s">
        <v>255</v>
      </c>
      <c r="D9" s="141">
        <v>110</v>
      </c>
      <c r="E9" s="141">
        <v>11000</v>
      </c>
    </row>
    <row r="10" spans="1:5">
      <c r="A10" s="141">
        <v>111</v>
      </c>
      <c r="B10" s="141">
        <v>11100</v>
      </c>
      <c r="C10" s="149" t="s">
        <v>256</v>
      </c>
      <c r="D10" s="141">
        <v>111</v>
      </c>
      <c r="E10" s="141">
        <v>11100</v>
      </c>
    </row>
    <row r="11" spans="1:5">
      <c r="A11" s="141">
        <v>112</v>
      </c>
      <c r="B11" s="141">
        <v>11200</v>
      </c>
      <c r="C11" s="149" t="s">
        <v>257</v>
      </c>
      <c r="D11" s="141">
        <v>111</v>
      </c>
      <c r="E11" s="141">
        <v>11100</v>
      </c>
    </row>
    <row r="12" spans="1:5">
      <c r="A12" s="141">
        <v>113</v>
      </c>
      <c r="B12" s="141">
        <v>11300</v>
      </c>
      <c r="C12" s="149" t="s">
        <v>258</v>
      </c>
      <c r="D12" s="141">
        <v>111</v>
      </c>
      <c r="E12" s="141">
        <v>11100</v>
      </c>
    </row>
    <row r="13" spans="1:5">
      <c r="A13" s="141">
        <v>114</v>
      </c>
      <c r="B13" s="141">
        <v>11400</v>
      </c>
      <c r="C13" s="149" t="s">
        <v>259</v>
      </c>
      <c r="D13" s="141">
        <v>111</v>
      </c>
      <c r="E13" s="141">
        <v>11100</v>
      </c>
    </row>
    <row r="14" spans="1:5">
      <c r="A14" s="141">
        <v>115</v>
      </c>
      <c r="B14" s="141">
        <v>11500</v>
      </c>
      <c r="C14" s="149" t="s">
        <v>260</v>
      </c>
      <c r="D14" s="141">
        <v>111</v>
      </c>
      <c r="E14" s="141">
        <v>11100</v>
      </c>
    </row>
    <row r="15" spans="1:5">
      <c r="A15" s="141">
        <v>116</v>
      </c>
      <c r="B15" s="141">
        <v>11600</v>
      </c>
      <c r="C15" s="149" t="s">
        <v>261</v>
      </c>
      <c r="D15" s="141">
        <v>111</v>
      </c>
      <c r="E15" s="141">
        <v>11100</v>
      </c>
    </row>
    <row r="16" spans="1:5">
      <c r="A16" s="141">
        <v>117</v>
      </c>
      <c r="B16" s="141">
        <v>11700</v>
      </c>
      <c r="C16" s="149" t="s">
        <v>262</v>
      </c>
      <c r="D16" s="141">
        <v>117</v>
      </c>
      <c r="E16" s="141">
        <v>11700</v>
      </c>
    </row>
    <row r="17" spans="1:70">
      <c r="A17" s="141">
        <v>119</v>
      </c>
      <c r="B17" s="141">
        <v>11900</v>
      </c>
      <c r="C17" s="149" t="s">
        <v>263</v>
      </c>
      <c r="D17" s="141">
        <v>119</v>
      </c>
      <c r="E17" s="141">
        <v>11900</v>
      </c>
    </row>
    <row r="18" spans="1:70">
      <c r="A18" s="141">
        <v>121</v>
      </c>
      <c r="B18" s="141">
        <v>12100</v>
      </c>
      <c r="C18" s="149" t="s">
        <v>264</v>
      </c>
      <c r="D18" s="141">
        <v>119</v>
      </c>
      <c r="E18" s="141">
        <v>11900</v>
      </c>
    </row>
    <row r="19" spans="1:70">
      <c r="A19" s="141">
        <v>122</v>
      </c>
      <c r="B19" s="141">
        <v>12200</v>
      </c>
      <c r="C19" s="149" t="s">
        <v>265</v>
      </c>
      <c r="D19" s="141">
        <v>122</v>
      </c>
      <c r="E19" s="141">
        <v>12200</v>
      </c>
    </row>
    <row r="20" spans="1:70">
      <c r="A20" s="141">
        <v>123</v>
      </c>
      <c r="B20" s="141">
        <v>12300</v>
      </c>
      <c r="C20" s="149" t="s">
        <v>266</v>
      </c>
      <c r="D20" s="141">
        <v>123</v>
      </c>
      <c r="E20" s="141">
        <v>12300</v>
      </c>
    </row>
    <row r="21" spans="1:70" s="152" customFormat="1">
      <c r="A21" s="141">
        <v>125</v>
      </c>
      <c r="B21" s="141">
        <v>12500</v>
      </c>
      <c r="C21" s="149" t="s">
        <v>267</v>
      </c>
      <c r="D21" s="141">
        <v>111</v>
      </c>
      <c r="E21" s="141">
        <v>11100</v>
      </c>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row>
    <row r="22" spans="1:70">
      <c r="A22" s="141">
        <v>127</v>
      </c>
      <c r="B22" s="141">
        <v>12700</v>
      </c>
      <c r="C22" s="149" t="s">
        <v>268</v>
      </c>
      <c r="D22" s="141">
        <v>127</v>
      </c>
      <c r="E22" s="141">
        <v>12700</v>
      </c>
    </row>
    <row r="23" spans="1:70">
      <c r="A23" s="141">
        <v>128</v>
      </c>
      <c r="B23" s="141">
        <v>12800</v>
      </c>
      <c r="C23" s="149" t="s">
        <v>614</v>
      </c>
      <c r="D23" s="141">
        <v>912</v>
      </c>
      <c r="E23" s="141">
        <v>91200</v>
      </c>
    </row>
    <row r="24" spans="1:70">
      <c r="A24" s="141">
        <v>129</v>
      </c>
      <c r="B24" s="141">
        <v>12900</v>
      </c>
      <c r="C24" s="149" t="s">
        <v>269</v>
      </c>
      <c r="D24" s="141">
        <v>129</v>
      </c>
      <c r="E24" s="141">
        <v>12900</v>
      </c>
    </row>
    <row r="25" spans="1:70">
      <c r="A25" s="141">
        <v>132</v>
      </c>
      <c r="B25" s="141">
        <v>13200</v>
      </c>
      <c r="C25" s="149" t="s">
        <v>270</v>
      </c>
      <c r="D25" s="141">
        <v>132</v>
      </c>
      <c r="E25" s="141">
        <v>13200</v>
      </c>
    </row>
    <row r="26" spans="1:70">
      <c r="A26" s="141">
        <v>133</v>
      </c>
      <c r="B26" s="141">
        <v>13300</v>
      </c>
      <c r="C26" s="149" t="s">
        <v>271</v>
      </c>
      <c r="D26" s="141">
        <v>133</v>
      </c>
      <c r="E26" s="141">
        <v>13300</v>
      </c>
    </row>
    <row r="27" spans="1:70">
      <c r="A27" s="141">
        <v>136</v>
      </c>
      <c r="B27" s="141">
        <v>13600</v>
      </c>
      <c r="C27" s="149" t="s">
        <v>272</v>
      </c>
      <c r="D27" s="141">
        <v>136</v>
      </c>
      <c r="E27" s="141">
        <v>13600</v>
      </c>
    </row>
    <row r="28" spans="1:70">
      <c r="A28" s="141">
        <v>140</v>
      </c>
      <c r="B28" s="141">
        <v>14000</v>
      </c>
      <c r="C28" s="149" t="s">
        <v>273</v>
      </c>
      <c r="D28" s="141">
        <v>140</v>
      </c>
      <c r="E28" s="141">
        <v>14000</v>
      </c>
    </row>
    <row r="29" spans="1:70">
      <c r="A29" s="141">
        <v>141</v>
      </c>
      <c r="B29" s="141">
        <v>14100</v>
      </c>
      <c r="C29" s="149" t="s">
        <v>274</v>
      </c>
      <c r="D29" s="141">
        <v>141</v>
      </c>
      <c r="E29" s="141">
        <v>14100</v>
      </c>
    </row>
    <row r="30" spans="1:70">
      <c r="A30" s="141">
        <v>142</v>
      </c>
      <c r="B30" s="141">
        <v>14200</v>
      </c>
      <c r="C30" s="149" t="s">
        <v>275</v>
      </c>
      <c r="D30" s="141">
        <v>107</v>
      </c>
      <c r="E30" s="141">
        <v>10700</v>
      </c>
    </row>
    <row r="31" spans="1:70">
      <c r="A31" s="141">
        <v>143</v>
      </c>
      <c r="B31" s="141">
        <v>14300</v>
      </c>
      <c r="C31" s="149" t="s">
        <v>276</v>
      </c>
      <c r="D31" s="141">
        <v>141</v>
      </c>
      <c r="E31" s="141">
        <v>14100</v>
      </c>
    </row>
    <row r="32" spans="1:70">
      <c r="A32" s="141">
        <v>145</v>
      </c>
      <c r="B32" s="141">
        <v>14500</v>
      </c>
      <c r="C32" s="149" t="s">
        <v>277</v>
      </c>
      <c r="D32" s="141">
        <v>107</v>
      </c>
      <c r="E32" s="141">
        <v>10700</v>
      </c>
    </row>
    <row r="33" spans="1:5">
      <c r="A33" s="141">
        <v>146</v>
      </c>
      <c r="B33" s="141">
        <v>14600</v>
      </c>
      <c r="C33" s="149" t="s">
        <v>278</v>
      </c>
      <c r="D33" s="141">
        <v>146</v>
      </c>
      <c r="E33" s="141">
        <v>14600</v>
      </c>
    </row>
    <row r="34" spans="1:5">
      <c r="A34" s="141">
        <v>147</v>
      </c>
      <c r="B34" s="141">
        <v>14700</v>
      </c>
      <c r="C34" s="149" t="s">
        <v>279</v>
      </c>
      <c r="D34" s="141">
        <v>151</v>
      </c>
      <c r="E34" s="141">
        <v>15100</v>
      </c>
    </row>
    <row r="35" spans="1:5">
      <c r="A35" s="141">
        <v>148</v>
      </c>
      <c r="B35" s="141">
        <v>14800</v>
      </c>
      <c r="C35" s="149" t="s">
        <v>280</v>
      </c>
      <c r="D35" s="141">
        <v>151</v>
      </c>
      <c r="E35" s="141">
        <v>15100</v>
      </c>
    </row>
    <row r="36" spans="1:5">
      <c r="A36" s="141">
        <v>149</v>
      </c>
      <c r="B36" s="141">
        <v>14900</v>
      </c>
      <c r="C36" s="149" t="s">
        <v>281</v>
      </c>
      <c r="D36" s="141">
        <v>129</v>
      </c>
      <c r="E36" s="141">
        <v>12900</v>
      </c>
    </row>
    <row r="37" spans="1:5">
      <c r="A37" s="141">
        <v>151</v>
      </c>
      <c r="B37" s="141">
        <v>15100</v>
      </c>
      <c r="C37" s="149" t="s">
        <v>282</v>
      </c>
      <c r="D37" s="141">
        <v>151</v>
      </c>
      <c r="E37" s="141">
        <v>15100</v>
      </c>
    </row>
    <row r="38" spans="1:5">
      <c r="A38" s="141">
        <v>152</v>
      </c>
      <c r="B38" s="141">
        <v>15200</v>
      </c>
      <c r="C38" s="149" t="s">
        <v>283</v>
      </c>
      <c r="D38" s="141">
        <v>152</v>
      </c>
      <c r="E38" s="141">
        <v>15200</v>
      </c>
    </row>
    <row r="39" spans="1:5">
      <c r="A39" s="141">
        <v>154</v>
      </c>
      <c r="B39" s="141">
        <v>15400</v>
      </c>
      <c r="C39" s="149" t="s">
        <v>284</v>
      </c>
      <c r="D39" s="141">
        <v>154</v>
      </c>
      <c r="E39" s="141">
        <v>15400</v>
      </c>
    </row>
    <row r="40" spans="1:5">
      <c r="A40" s="141">
        <v>155</v>
      </c>
      <c r="B40" s="141">
        <v>15500</v>
      </c>
      <c r="C40" s="149" t="s">
        <v>285</v>
      </c>
      <c r="D40" s="141">
        <v>152</v>
      </c>
      <c r="E40" s="141">
        <v>15200</v>
      </c>
    </row>
    <row r="41" spans="1:5">
      <c r="A41" s="141">
        <v>156</v>
      </c>
      <c r="B41" s="141">
        <v>15600</v>
      </c>
      <c r="C41" s="149" t="s">
        <v>286</v>
      </c>
      <c r="D41" s="141">
        <v>156</v>
      </c>
      <c r="E41" s="141">
        <v>15600</v>
      </c>
    </row>
    <row r="42" spans="1:5">
      <c r="A42" s="141">
        <v>157</v>
      </c>
      <c r="B42" s="141">
        <v>15700</v>
      </c>
      <c r="C42" s="149" t="s">
        <v>287</v>
      </c>
      <c r="D42" s="141">
        <v>157</v>
      </c>
      <c r="E42" s="141">
        <v>15700</v>
      </c>
    </row>
    <row r="43" spans="1:5">
      <c r="A43" s="141">
        <v>158</v>
      </c>
      <c r="B43" s="141">
        <v>15800</v>
      </c>
      <c r="C43" s="149" t="s">
        <v>288</v>
      </c>
      <c r="D43" s="141">
        <v>158</v>
      </c>
      <c r="E43" s="141">
        <v>15800</v>
      </c>
    </row>
    <row r="44" spans="1:5">
      <c r="A44" s="141">
        <v>160</v>
      </c>
      <c r="B44" s="141">
        <v>16000</v>
      </c>
      <c r="C44" s="149" t="s">
        <v>289</v>
      </c>
      <c r="D44" s="141">
        <v>111</v>
      </c>
      <c r="E44" s="141">
        <v>11100</v>
      </c>
    </row>
    <row r="45" spans="1:5">
      <c r="A45" s="141">
        <v>161</v>
      </c>
      <c r="B45" s="141">
        <v>16100</v>
      </c>
      <c r="C45" s="149" t="s">
        <v>290</v>
      </c>
      <c r="D45" s="141">
        <v>161</v>
      </c>
      <c r="E45" s="141">
        <v>16100</v>
      </c>
    </row>
    <row r="46" spans="1:5">
      <c r="A46" s="141">
        <v>162</v>
      </c>
      <c r="B46" s="141">
        <v>16200</v>
      </c>
      <c r="C46" s="149" t="s">
        <v>291</v>
      </c>
      <c r="D46" s="141">
        <v>151</v>
      </c>
      <c r="E46" s="141">
        <v>15100</v>
      </c>
    </row>
    <row r="47" spans="1:5">
      <c r="A47" s="153">
        <v>164</v>
      </c>
      <c r="B47" s="141">
        <v>16400</v>
      </c>
      <c r="C47" s="149" t="s">
        <v>292</v>
      </c>
      <c r="D47" s="141">
        <v>129</v>
      </c>
      <c r="E47" s="141">
        <v>12900</v>
      </c>
    </row>
    <row r="48" spans="1:5">
      <c r="A48" s="141">
        <v>165</v>
      </c>
      <c r="B48" s="141">
        <v>16500</v>
      </c>
      <c r="C48" s="149" t="s">
        <v>293</v>
      </c>
      <c r="D48" s="141">
        <v>165</v>
      </c>
      <c r="E48" s="141">
        <v>16500</v>
      </c>
    </row>
    <row r="49" spans="1:5">
      <c r="A49" s="141">
        <v>166</v>
      </c>
      <c r="B49" s="141">
        <v>16600</v>
      </c>
      <c r="C49" s="149" t="s">
        <v>294</v>
      </c>
      <c r="D49" s="141">
        <v>119</v>
      </c>
      <c r="E49" s="141">
        <v>11900</v>
      </c>
    </row>
    <row r="50" spans="1:5">
      <c r="A50" s="141">
        <v>167</v>
      </c>
      <c r="B50" s="141">
        <v>16700</v>
      </c>
      <c r="C50" s="149" t="s">
        <v>615</v>
      </c>
      <c r="D50" s="141">
        <v>167</v>
      </c>
      <c r="E50" s="141">
        <v>16700</v>
      </c>
    </row>
    <row r="51" spans="1:5">
      <c r="A51" s="141">
        <v>171</v>
      </c>
      <c r="B51" s="141">
        <v>17100</v>
      </c>
      <c r="C51" s="149" t="s">
        <v>295</v>
      </c>
      <c r="D51" s="141">
        <v>171</v>
      </c>
      <c r="E51" s="141">
        <v>17100</v>
      </c>
    </row>
    <row r="52" spans="1:5">
      <c r="A52" s="141">
        <v>172</v>
      </c>
      <c r="B52" s="141">
        <v>17200</v>
      </c>
      <c r="C52" s="149" t="s">
        <v>296</v>
      </c>
      <c r="D52" s="141">
        <v>172</v>
      </c>
      <c r="E52" s="141">
        <v>17200</v>
      </c>
    </row>
    <row r="53" spans="1:5">
      <c r="A53" s="141">
        <v>174</v>
      </c>
      <c r="B53" s="141">
        <v>17400</v>
      </c>
      <c r="C53" s="149" t="s">
        <v>297</v>
      </c>
      <c r="D53" s="141">
        <v>174</v>
      </c>
      <c r="E53" s="153">
        <v>17400</v>
      </c>
    </row>
    <row r="54" spans="1:5">
      <c r="A54" s="141">
        <v>180</v>
      </c>
      <c r="B54" s="141">
        <v>18000</v>
      </c>
      <c r="C54" s="149" t="s">
        <v>298</v>
      </c>
      <c r="D54" s="141">
        <v>119</v>
      </c>
      <c r="E54" s="141">
        <v>11900</v>
      </c>
    </row>
    <row r="55" spans="1:5">
      <c r="A55" s="141">
        <v>181</v>
      </c>
      <c r="B55" s="141">
        <v>18100</v>
      </c>
      <c r="C55" s="149" t="s">
        <v>299</v>
      </c>
      <c r="D55" s="141">
        <v>181</v>
      </c>
      <c r="E55" s="141">
        <v>18100</v>
      </c>
    </row>
    <row r="56" spans="1:5">
      <c r="A56" s="141">
        <v>182</v>
      </c>
      <c r="B56" s="141">
        <v>18200</v>
      </c>
      <c r="C56" s="149" t="s">
        <v>300</v>
      </c>
      <c r="D56" s="141">
        <v>182</v>
      </c>
      <c r="E56" s="141">
        <v>18200</v>
      </c>
    </row>
    <row r="57" spans="1:5">
      <c r="A57" s="141">
        <v>183</v>
      </c>
      <c r="B57" s="141">
        <v>18300</v>
      </c>
      <c r="C57" s="149" t="s">
        <v>301</v>
      </c>
      <c r="D57" s="141">
        <v>119</v>
      </c>
      <c r="E57" s="141">
        <v>11900</v>
      </c>
    </row>
    <row r="58" spans="1:5">
      <c r="A58" s="141">
        <v>185</v>
      </c>
      <c r="B58" s="141">
        <v>18500</v>
      </c>
      <c r="C58" s="149" t="s">
        <v>302</v>
      </c>
      <c r="D58" s="141">
        <v>119</v>
      </c>
      <c r="E58" s="141">
        <v>11900</v>
      </c>
    </row>
    <row r="59" spans="1:5">
      <c r="A59" s="141">
        <v>186</v>
      </c>
      <c r="B59" s="141">
        <v>18600</v>
      </c>
      <c r="C59" s="149" t="s">
        <v>303</v>
      </c>
      <c r="D59" s="141">
        <v>119</v>
      </c>
      <c r="E59" s="141">
        <v>11900</v>
      </c>
    </row>
    <row r="60" spans="1:5">
      <c r="A60" s="141">
        <v>187</v>
      </c>
      <c r="B60" s="141">
        <v>18700</v>
      </c>
      <c r="C60" s="149" t="s">
        <v>304</v>
      </c>
      <c r="D60" s="141">
        <v>119</v>
      </c>
      <c r="E60" s="141">
        <v>11900</v>
      </c>
    </row>
    <row r="61" spans="1:5">
      <c r="A61" s="141">
        <v>188</v>
      </c>
      <c r="B61" s="141">
        <v>18800</v>
      </c>
      <c r="C61" s="149" t="s">
        <v>305</v>
      </c>
      <c r="D61" s="141">
        <v>119</v>
      </c>
      <c r="E61" s="141">
        <v>11900</v>
      </c>
    </row>
    <row r="62" spans="1:5">
      <c r="A62" s="141">
        <v>190</v>
      </c>
      <c r="B62" s="141">
        <v>19000</v>
      </c>
      <c r="C62" s="149" t="s">
        <v>306</v>
      </c>
      <c r="D62" s="141">
        <v>119</v>
      </c>
      <c r="E62" s="141">
        <v>11900</v>
      </c>
    </row>
    <row r="63" spans="1:5">
      <c r="A63" s="141">
        <v>191</v>
      </c>
      <c r="B63" s="141">
        <v>19100</v>
      </c>
      <c r="C63" s="149" t="s">
        <v>307</v>
      </c>
      <c r="D63" s="141">
        <v>191</v>
      </c>
      <c r="E63" s="141">
        <v>19100</v>
      </c>
    </row>
    <row r="64" spans="1:5">
      <c r="A64" s="141">
        <v>192</v>
      </c>
      <c r="B64" s="141">
        <v>19200</v>
      </c>
      <c r="C64" s="149" t="s">
        <v>308</v>
      </c>
      <c r="D64" s="141">
        <v>119</v>
      </c>
      <c r="E64" s="141">
        <v>11900</v>
      </c>
    </row>
    <row r="65" spans="1:5">
      <c r="A65" s="141">
        <v>193</v>
      </c>
      <c r="B65" s="141">
        <v>19300</v>
      </c>
      <c r="C65" s="149" t="s">
        <v>309</v>
      </c>
      <c r="D65" s="141">
        <v>119</v>
      </c>
      <c r="E65" s="141">
        <v>11900</v>
      </c>
    </row>
    <row r="66" spans="1:5">
      <c r="A66" s="141">
        <v>194</v>
      </c>
      <c r="B66" s="141">
        <v>19400</v>
      </c>
      <c r="C66" s="149" t="s">
        <v>310</v>
      </c>
      <c r="D66" s="141">
        <v>194</v>
      </c>
      <c r="E66" s="141">
        <v>19400</v>
      </c>
    </row>
    <row r="67" spans="1:5">
      <c r="A67" s="141">
        <v>195</v>
      </c>
      <c r="B67" s="141">
        <v>19500</v>
      </c>
      <c r="C67" s="149" t="s">
        <v>311</v>
      </c>
      <c r="D67" s="141">
        <v>119</v>
      </c>
      <c r="E67" s="141">
        <v>11900</v>
      </c>
    </row>
    <row r="68" spans="1:5">
      <c r="A68" s="141">
        <v>197</v>
      </c>
      <c r="B68" s="141">
        <v>19700</v>
      </c>
      <c r="C68" s="149" t="s">
        <v>312</v>
      </c>
      <c r="D68" s="141">
        <v>201</v>
      </c>
      <c r="E68" s="141">
        <v>20100</v>
      </c>
    </row>
    <row r="69" spans="1:5">
      <c r="A69" s="141">
        <v>199</v>
      </c>
      <c r="B69" s="141">
        <v>19900</v>
      </c>
      <c r="C69" s="149" t="s">
        <v>313</v>
      </c>
      <c r="D69" s="141">
        <v>199</v>
      </c>
      <c r="E69" s="141">
        <v>19900</v>
      </c>
    </row>
    <row r="70" spans="1:5">
      <c r="A70" s="141">
        <v>200</v>
      </c>
      <c r="B70" s="141">
        <v>20000</v>
      </c>
      <c r="C70" s="149" t="s">
        <v>314</v>
      </c>
      <c r="D70" s="141">
        <v>201</v>
      </c>
      <c r="E70" s="141">
        <v>20100</v>
      </c>
    </row>
    <row r="71" spans="1:5">
      <c r="A71" s="141">
        <v>201</v>
      </c>
      <c r="B71" s="141">
        <v>20100</v>
      </c>
      <c r="C71" s="149" t="s">
        <v>315</v>
      </c>
      <c r="D71" s="141">
        <v>201</v>
      </c>
      <c r="E71" s="141">
        <v>20100</v>
      </c>
    </row>
    <row r="72" spans="1:5">
      <c r="A72" s="141">
        <v>202</v>
      </c>
      <c r="B72" s="141">
        <v>20200</v>
      </c>
      <c r="C72" s="149" t="s">
        <v>316</v>
      </c>
      <c r="D72" s="141">
        <v>202</v>
      </c>
      <c r="E72" s="141">
        <v>20200</v>
      </c>
    </row>
    <row r="73" spans="1:5">
      <c r="A73" s="141">
        <v>203</v>
      </c>
      <c r="B73" s="141">
        <v>20300</v>
      </c>
      <c r="C73" s="149" t="s">
        <v>317</v>
      </c>
      <c r="D73" s="141">
        <v>262</v>
      </c>
      <c r="E73" s="141">
        <v>26200</v>
      </c>
    </row>
    <row r="74" spans="1:5">
      <c r="A74" s="141">
        <v>218</v>
      </c>
      <c r="B74" s="141">
        <v>21800</v>
      </c>
      <c r="C74" s="149" t="s">
        <v>318</v>
      </c>
      <c r="D74" s="141">
        <v>218</v>
      </c>
      <c r="E74" s="141">
        <v>21800</v>
      </c>
    </row>
    <row r="75" spans="1:5">
      <c r="A75" s="141">
        <v>222</v>
      </c>
      <c r="B75" s="141">
        <v>22200</v>
      </c>
      <c r="C75" s="149" t="s">
        <v>319</v>
      </c>
      <c r="D75" s="141">
        <v>222</v>
      </c>
      <c r="E75" s="141">
        <v>22200</v>
      </c>
    </row>
    <row r="76" spans="1:5">
      <c r="A76" s="141">
        <v>223</v>
      </c>
      <c r="B76" s="141">
        <v>22300</v>
      </c>
      <c r="C76" s="149" t="s">
        <v>320</v>
      </c>
      <c r="D76" s="141">
        <v>223</v>
      </c>
      <c r="E76" s="141">
        <v>22300</v>
      </c>
    </row>
    <row r="77" spans="1:5">
      <c r="A77" s="141">
        <v>226</v>
      </c>
      <c r="B77" s="141">
        <v>22600</v>
      </c>
      <c r="C77" s="149" t="s">
        <v>321</v>
      </c>
      <c r="D77" s="141">
        <v>151</v>
      </c>
      <c r="E77" s="141">
        <v>15100</v>
      </c>
    </row>
    <row r="78" spans="1:5">
      <c r="A78" s="141">
        <v>233</v>
      </c>
      <c r="B78" s="141">
        <v>23300</v>
      </c>
      <c r="C78" s="149" t="s">
        <v>322</v>
      </c>
      <c r="D78" s="141">
        <v>233</v>
      </c>
      <c r="E78" s="141">
        <v>23300</v>
      </c>
    </row>
    <row r="79" spans="1:5">
      <c r="A79" s="141">
        <v>238</v>
      </c>
      <c r="B79" s="141">
        <v>23800</v>
      </c>
      <c r="C79" s="149" t="s">
        <v>323</v>
      </c>
      <c r="D79" s="141">
        <v>238</v>
      </c>
      <c r="E79" s="141">
        <v>23800</v>
      </c>
    </row>
    <row r="80" spans="1:5">
      <c r="A80" s="141">
        <v>239</v>
      </c>
      <c r="B80" s="141">
        <v>23900</v>
      </c>
      <c r="C80" s="149" t="s">
        <v>324</v>
      </c>
      <c r="D80" s="141">
        <v>239</v>
      </c>
      <c r="E80" s="141">
        <v>23900</v>
      </c>
    </row>
    <row r="81" spans="1:5">
      <c r="A81" s="141">
        <v>244</v>
      </c>
      <c r="B81" s="141">
        <v>24400</v>
      </c>
      <c r="C81" s="149" t="s">
        <v>325</v>
      </c>
      <c r="D81" s="141">
        <v>244</v>
      </c>
      <c r="E81" s="141">
        <v>24400</v>
      </c>
    </row>
    <row r="82" spans="1:5">
      <c r="A82" s="141">
        <v>245</v>
      </c>
      <c r="B82" s="141">
        <v>24500</v>
      </c>
      <c r="C82" s="149" t="s">
        <v>326</v>
      </c>
      <c r="D82" s="141">
        <v>245</v>
      </c>
      <c r="E82" s="141">
        <v>24500</v>
      </c>
    </row>
    <row r="83" spans="1:5">
      <c r="A83" s="141">
        <v>262</v>
      </c>
      <c r="B83" s="141">
        <v>26200</v>
      </c>
      <c r="C83" s="149" t="s">
        <v>327</v>
      </c>
      <c r="D83" s="141">
        <v>262</v>
      </c>
      <c r="E83" s="141">
        <v>26200</v>
      </c>
    </row>
    <row r="84" spans="1:5">
      <c r="A84" s="141">
        <v>263</v>
      </c>
      <c r="B84" s="141">
        <v>26300</v>
      </c>
      <c r="C84" s="149" t="s">
        <v>328</v>
      </c>
      <c r="D84" s="141">
        <v>262</v>
      </c>
      <c r="E84" s="141">
        <v>26200</v>
      </c>
    </row>
    <row r="85" spans="1:5">
      <c r="A85" s="141">
        <v>301</v>
      </c>
      <c r="B85" s="141">
        <v>30100</v>
      </c>
      <c r="C85" s="149" t="s">
        <v>329</v>
      </c>
      <c r="D85" s="141">
        <v>301</v>
      </c>
      <c r="E85" s="141">
        <v>30100</v>
      </c>
    </row>
    <row r="86" spans="1:5">
      <c r="A86" s="141">
        <v>307</v>
      </c>
      <c r="B86" s="141">
        <v>30700</v>
      </c>
      <c r="C86" s="149" t="s">
        <v>330</v>
      </c>
      <c r="D86" s="141">
        <v>301</v>
      </c>
      <c r="E86" s="141">
        <v>30100</v>
      </c>
    </row>
    <row r="87" spans="1:5">
      <c r="A87" s="141">
        <v>312</v>
      </c>
      <c r="B87" s="141">
        <v>31200</v>
      </c>
      <c r="C87" s="149" t="s">
        <v>331</v>
      </c>
      <c r="D87" s="141">
        <v>119</v>
      </c>
      <c r="E87" s="141">
        <v>11900</v>
      </c>
    </row>
    <row r="88" spans="1:5">
      <c r="A88" s="141">
        <v>327</v>
      </c>
      <c r="B88" s="141">
        <v>32700</v>
      </c>
      <c r="C88" s="149" t="s">
        <v>616</v>
      </c>
      <c r="D88" s="141">
        <v>327</v>
      </c>
      <c r="E88" s="141">
        <v>32700</v>
      </c>
    </row>
    <row r="89" spans="1:5">
      <c r="A89" s="141">
        <v>330</v>
      </c>
      <c r="B89" s="141">
        <v>33000</v>
      </c>
      <c r="C89" s="149" t="s">
        <v>332</v>
      </c>
      <c r="D89" s="141">
        <v>107</v>
      </c>
      <c r="E89" s="141">
        <v>10700</v>
      </c>
    </row>
    <row r="90" spans="1:5">
      <c r="A90" s="141">
        <v>350</v>
      </c>
      <c r="B90" s="141">
        <v>35000</v>
      </c>
      <c r="C90" s="149" t="s">
        <v>333</v>
      </c>
      <c r="D90" s="141">
        <v>350</v>
      </c>
      <c r="E90" s="141">
        <v>35000</v>
      </c>
    </row>
    <row r="91" spans="1:5">
      <c r="A91" s="141">
        <v>400</v>
      </c>
      <c r="B91" s="141">
        <v>40000</v>
      </c>
      <c r="C91" s="149" t="s">
        <v>334</v>
      </c>
      <c r="D91" s="141">
        <v>425</v>
      </c>
      <c r="E91" s="141">
        <v>42500</v>
      </c>
    </row>
    <row r="92" spans="1:5">
      <c r="A92" s="141">
        <v>402</v>
      </c>
      <c r="B92" s="141">
        <v>40200</v>
      </c>
      <c r="C92" s="149" t="s">
        <v>335</v>
      </c>
      <c r="D92" s="141">
        <v>402</v>
      </c>
      <c r="E92" s="141">
        <v>40200</v>
      </c>
    </row>
    <row r="93" spans="1:5">
      <c r="A93" s="141">
        <v>403</v>
      </c>
      <c r="B93" s="141">
        <v>40300</v>
      </c>
      <c r="C93" s="149" t="s">
        <v>336</v>
      </c>
      <c r="D93" s="141">
        <v>403</v>
      </c>
      <c r="E93" s="141">
        <v>40300</v>
      </c>
    </row>
    <row r="94" spans="1:5">
      <c r="A94" s="141">
        <v>405</v>
      </c>
      <c r="B94" s="141">
        <v>40500</v>
      </c>
      <c r="C94" s="149" t="s">
        <v>337</v>
      </c>
      <c r="D94" s="141">
        <v>151</v>
      </c>
      <c r="E94" s="141">
        <v>15100</v>
      </c>
    </row>
    <row r="95" spans="1:5">
      <c r="A95" s="141">
        <v>409</v>
      </c>
      <c r="B95" s="141">
        <v>40900</v>
      </c>
      <c r="C95" s="149" t="s">
        <v>338</v>
      </c>
      <c r="D95" s="141">
        <v>409</v>
      </c>
      <c r="E95" s="141">
        <v>40900</v>
      </c>
    </row>
    <row r="96" spans="1:5">
      <c r="A96" s="141">
        <v>411</v>
      </c>
      <c r="B96" s="141">
        <v>41100</v>
      </c>
      <c r="C96" s="149" t="s">
        <v>339</v>
      </c>
      <c r="D96" s="141">
        <v>411</v>
      </c>
      <c r="E96" s="141">
        <v>41100</v>
      </c>
    </row>
    <row r="97" spans="1:5">
      <c r="A97" s="141">
        <v>413</v>
      </c>
      <c r="B97" s="141">
        <v>41300</v>
      </c>
      <c r="C97" s="149" t="s">
        <v>340</v>
      </c>
      <c r="D97" s="141">
        <v>413</v>
      </c>
      <c r="E97" s="141">
        <v>41300</v>
      </c>
    </row>
    <row r="98" spans="1:5">
      <c r="A98" s="141">
        <v>417</v>
      </c>
      <c r="B98" s="141">
        <v>41700</v>
      </c>
      <c r="C98" s="149" t="s">
        <v>341</v>
      </c>
      <c r="D98" s="141">
        <v>417</v>
      </c>
      <c r="E98" s="141">
        <v>41700</v>
      </c>
    </row>
    <row r="99" spans="1:5">
      <c r="A99" s="141">
        <v>423</v>
      </c>
      <c r="B99" s="141">
        <v>42300</v>
      </c>
      <c r="C99" s="149" t="s">
        <v>342</v>
      </c>
      <c r="D99" s="141">
        <v>423</v>
      </c>
      <c r="E99" s="141">
        <v>42300</v>
      </c>
    </row>
    <row r="100" spans="1:5">
      <c r="A100" s="141">
        <v>425</v>
      </c>
      <c r="B100" s="141">
        <v>42500</v>
      </c>
      <c r="C100" s="149" t="s">
        <v>343</v>
      </c>
      <c r="D100" s="141">
        <v>425</v>
      </c>
      <c r="E100" s="141">
        <v>42500</v>
      </c>
    </row>
    <row r="101" spans="1:5">
      <c r="A101" s="141">
        <v>440</v>
      </c>
      <c r="B101" s="141">
        <v>44000</v>
      </c>
      <c r="C101" s="149" t="s">
        <v>344</v>
      </c>
      <c r="D101" s="141">
        <v>440</v>
      </c>
      <c r="E101" s="141">
        <v>44000</v>
      </c>
    </row>
    <row r="102" spans="1:5">
      <c r="A102" s="141">
        <v>454</v>
      </c>
      <c r="B102" s="141">
        <v>45400</v>
      </c>
      <c r="C102" s="149" t="s">
        <v>345</v>
      </c>
      <c r="D102" s="141">
        <v>119</v>
      </c>
      <c r="E102" s="141">
        <v>11900</v>
      </c>
    </row>
    <row r="103" spans="1:5">
      <c r="A103" s="141">
        <v>501</v>
      </c>
      <c r="B103" s="141">
        <v>50100</v>
      </c>
      <c r="C103" s="149" t="s">
        <v>346</v>
      </c>
      <c r="D103" s="141">
        <v>501</v>
      </c>
      <c r="E103" s="141">
        <v>50100</v>
      </c>
    </row>
    <row r="104" spans="1:5">
      <c r="A104" s="141">
        <v>503</v>
      </c>
      <c r="B104" s="141">
        <v>50300</v>
      </c>
      <c r="C104" s="149" t="s">
        <v>347</v>
      </c>
      <c r="D104" s="141">
        <v>501</v>
      </c>
      <c r="E104" s="141">
        <v>50100</v>
      </c>
    </row>
    <row r="105" spans="1:5">
      <c r="A105" s="141">
        <v>505</v>
      </c>
      <c r="B105" s="141">
        <v>50500</v>
      </c>
      <c r="C105" s="149" t="s">
        <v>348</v>
      </c>
      <c r="D105" s="141">
        <v>505</v>
      </c>
      <c r="E105" s="141">
        <v>50500</v>
      </c>
    </row>
    <row r="106" spans="1:5">
      <c r="A106" s="141">
        <v>506</v>
      </c>
      <c r="B106" s="141">
        <v>50600</v>
      </c>
      <c r="C106" s="149" t="s">
        <v>349</v>
      </c>
      <c r="D106" s="141">
        <v>154</v>
      </c>
      <c r="E106" s="141">
        <v>15400</v>
      </c>
    </row>
    <row r="107" spans="1:5">
      <c r="A107" s="141">
        <v>530</v>
      </c>
      <c r="B107" s="141">
        <v>53000</v>
      </c>
      <c r="C107" s="149" t="s">
        <v>350</v>
      </c>
      <c r="D107" s="141">
        <v>154</v>
      </c>
      <c r="E107" s="141">
        <v>15400</v>
      </c>
    </row>
    <row r="108" spans="1:5">
      <c r="A108" s="141">
        <v>601</v>
      </c>
      <c r="B108" s="141">
        <v>60100</v>
      </c>
      <c r="C108" s="149" t="s">
        <v>351</v>
      </c>
      <c r="D108" s="141">
        <v>601</v>
      </c>
      <c r="E108" s="141">
        <v>60100</v>
      </c>
    </row>
    <row r="109" spans="1:5">
      <c r="A109" s="141">
        <v>602</v>
      </c>
      <c r="B109" s="141">
        <v>60200</v>
      </c>
      <c r="C109" s="149" t="s">
        <v>352</v>
      </c>
      <c r="D109" s="141">
        <v>602</v>
      </c>
      <c r="E109" s="141">
        <v>60200</v>
      </c>
    </row>
    <row r="110" spans="1:5">
      <c r="A110" s="141">
        <v>606</v>
      </c>
      <c r="B110" s="141">
        <v>60600</v>
      </c>
      <c r="C110" s="149" t="s">
        <v>353</v>
      </c>
      <c r="D110" s="141">
        <v>262</v>
      </c>
      <c r="E110" s="141">
        <v>26200</v>
      </c>
    </row>
    <row r="111" spans="1:5">
      <c r="A111" s="141">
        <v>701</v>
      </c>
      <c r="B111" s="141">
        <v>70100</v>
      </c>
      <c r="C111" s="149" t="s">
        <v>354</v>
      </c>
      <c r="D111" s="141">
        <v>701</v>
      </c>
      <c r="E111" s="141">
        <v>70100</v>
      </c>
    </row>
    <row r="112" spans="1:5">
      <c r="A112" s="141">
        <v>702</v>
      </c>
      <c r="B112" s="141">
        <v>70200</v>
      </c>
      <c r="C112" s="149" t="s">
        <v>355</v>
      </c>
      <c r="D112" s="141">
        <v>262</v>
      </c>
      <c r="E112" s="141">
        <v>26200</v>
      </c>
    </row>
    <row r="113" spans="1:5">
      <c r="A113" s="141">
        <v>711</v>
      </c>
      <c r="B113" s="141">
        <v>71100</v>
      </c>
      <c r="C113" s="149" t="s">
        <v>356</v>
      </c>
      <c r="D113" s="141">
        <v>711</v>
      </c>
      <c r="E113" s="141">
        <v>71100</v>
      </c>
    </row>
    <row r="114" spans="1:5">
      <c r="A114" s="141">
        <v>720</v>
      </c>
      <c r="B114" s="141">
        <v>72000</v>
      </c>
      <c r="C114" s="149" t="s">
        <v>357</v>
      </c>
      <c r="D114" s="141">
        <v>720</v>
      </c>
      <c r="E114" s="141">
        <v>72000</v>
      </c>
    </row>
    <row r="115" spans="1:5">
      <c r="A115" s="141">
        <v>751</v>
      </c>
      <c r="B115" s="141">
        <v>75100</v>
      </c>
      <c r="C115" s="149" t="s">
        <v>358</v>
      </c>
      <c r="D115" s="141">
        <v>262</v>
      </c>
      <c r="E115" s="141">
        <v>26200</v>
      </c>
    </row>
    <row r="116" spans="1:5">
      <c r="A116" s="141">
        <v>765</v>
      </c>
      <c r="B116" s="141">
        <v>76500</v>
      </c>
      <c r="C116" s="149" t="s">
        <v>359</v>
      </c>
      <c r="D116" s="141">
        <v>765</v>
      </c>
      <c r="E116" s="141">
        <v>76500</v>
      </c>
    </row>
    <row r="117" spans="1:5">
      <c r="A117" s="141">
        <v>777</v>
      </c>
      <c r="B117" s="141">
        <v>77700</v>
      </c>
      <c r="C117" s="149" t="s">
        <v>360</v>
      </c>
      <c r="D117" s="141">
        <v>777</v>
      </c>
      <c r="E117" s="141">
        <v>77700</v>
      </c>
    </row>
    <row r="118" spans="1:5">
      <c r="A118" s="141">
        <v>778</v>
      </c>
      <c r="B118" s="141">
        <v>77800</v>
      </c>
      <c r="C118" s="149" t="s">
        <v>361</v>
      </c>
      <c r="D118" s="141">
        <v>778</v>
      </c>
      <c r="E118" s="141">
        <v>77800</v>
      </c>
    </row>
    <row r="119" spans="1:5">
      <c r="A119" s="141">
        <v>820</v>
      </c>
      <c r="B119" s="141">
        <v>82000</v>
      </c>
      <c r="C119" s="149" t="s">
        <v>362</v>
      </c>
      <c r="D119" s="141">
        <v>107</v>
      </c>
      <c r="E119" s="141">
        <v>10700</v>
      </c>
    </row>
    <row r="120" spans="1:5">
      <c r="A120" s="141">
        <v>834</v>
      </c>
      <c r="B120" s="141">
        <v>83400</v>
      </c>
      <c r="C120" s="149" t="s">
        <v>363</v>
      </c>
      <c r="D120" s="141">
        <v>107</v>
      </c>
      <c r="E120" s="141">
        <v>10700</v>
      </c>
    </row>
    <row r="121" spans="1:5">
      <c r="A121" s="141">
        <v>836</v>
      </c>
      <c r="B121" s="141">
        <v>83600</v>
      </c>
      <c r="C121" s="149" t="s">
        <v>364</v>
      </c>
      <c r="D121" s="141">
        <v>119</v>
      </c>
      <c r="E121" s="141">
        <v>11900</v>
      </c>
    </row>
    <row r="122" spans="1:5">
      <c r="A122" s="141">
        <v>839</v>
      </c>
      <c r="B122" s="141">
        <v>83900</v>
      </c>
      <c r="C122" s="149" t="s">
        <v>365</v>
      </c>
      <c r="D122" s="141">
        <v>107</v>
      </c>
      <c r="E122" s="141">
        <v>10700</v>
      </c>
    </row>
    <row r="123" spans="1:5">
      <c r="A123" s="141">
        <v>840</v>
      </c>
      <c r="B123" s="141">
        <v>84000</v>
      </c>
      <c r="C123" s="149" t="s">
        <v>366</v>
      </c>
      <c r="D123" s="141">
        <v>107</v>
      </c>
      <c r="E123" s="141">
        <v>10700</v>
      </c>
    </row>
    <row r="124" spans="1:5">
      <c r="A124" s="141">
        <v>841</v>
      </c>
      <c r="B124" s="141">
        <v>84100</v>
      </c>
      <c r="C124" s="149" t="s">
        <v>367</v>
      </c>
      <c r="D124" s="141">
        <v>841</v>
      </c>
      <c r="E124" s="141">
        <v>84100</v>
      </c>
    </row>
    <row r="125" spans="1:5">
      <c r="A125" s="141">
        <v>842</v>
      </c>
      <c r="B125" s="141">
        <v>84200</v>
      </c>
      <c r="C125" s="149" t="s">
        <v>368</v>
      </c>
      <c r="D125" s="141">
        <v>107</v>
      </c>
      <c r="E125" s="141">
        <v>10700</v>
      </c>
    </row>
    <row r="126" spans="1:5">
      <c r="A126" s="141">
        <v>844</v>
      </c>
      <c r="B126" s="141">
        <v>84400</v>
      </c>
      <c r="C126" s="149" t="s">
        <v>369</v>
      </c>
      <c r="D126" s="141">
        <v>107</v>
      </c>
      <c r="E126" s="141">
        <v>10700</v>
      </c>
    </row>
    <row r="127" spans="1:5">
      <c r="A127" s="141">
        <v>845</v>
      </c>
      <c r="B127" s="141">
        <v>84500</v>
      </c>
      <c r="C127" s="149" t="s">
        <v>370</v>
      </c>
      <c r="D127" s="141">
        <v>107</v>
      </c>
      <c r="E127" s="141">
        <v>10700</v>
      </c>
    </row>
    <row r="128" spans="1:5">
      <c r="A128" s="141">
        <v>847</v>
      </c>
      <c r="B128" s="141">
        <v>84700</v>
      </c>
      <c r="C128" s="149" t="s">
        <v>371</v>
      </c>
      <c r="D128" s="141">
        <v>107</v>
      </c>
      <c r="E128" s="141">
        <v>10700</v>
      </c>
    </row>
    <row r="129" spans="1:5">
      <c r="A129" s="141">
        <v>848</v>
      </c>
      <c r="B129" s="141">
        <v>84800</v>
      </c>
      <c r="C129" s="149" t="s">
        <v>372</v>
      </c>
      <c r="D129" s="141">
        <v>848</v>
      </c>
      <c r="E129" s="141">
        <v>84800</v>
      </c>
    </row>
    <row r="130" spans="1:5">
      <c r="A130" s="141">
        <v>856</v>
      </c>
      <c r="B130" s="141">
        <v>85600</v>
      </c>
      <c r="C130" s="149" t="s">
        <v>373</v>
      </c>
      <c r="D130" s="141">
        <v>720</v>
      </c>
      <c r="E130" s="141">
        <v>72000</v>
      </c>
    </row>
    <row r="131" spans="1:5">
      <c r="A131" s="141">
        <v>858</v>
      </c>
      <c r="B131" s="141">
        <v>85800</v>
      </c>
      <c r="C131" s="149" t="s">
        <v>617</v>
      </c>
      <c r="D131" s="141">
        <v>107</v>
      </c>
      <c r="E131" s="141">
        <v>10700</v>
      </c>
    </row>
    <row r="132" spans="1:5">
      <c r="A132" s="141">
        <v>872</v>
      </c>
      <c r="B132" s="141">
        <v>87200</v>
      </c>
      <c r="C132" s="149" t="s">
        <v>375</v>
      </c>
      <c r="D132" s="141">
        <v>107</v>
      </c>
      <c r="E132" s="141">
        <v>10700</v>
      </c>
    </row>
    <row r="133" spans="1:5">
      <c r="A133" s="141">
        <v>876</v>
      </c>
      <c r="B133" s="141">
        <v>87600</v>
      </c>
      <c r="C133" s="149" t="s">
        <v>376</v>
      </c>
      <c r="D133" s="141">
        <v>107</v>
      </c>
      <c r="E133" s="141">
        <v>10700</v>
      </c>
    </row>
    <row r="134" spans="1:5">
      <c r="A134" s="141">
        <v>879</v>
      </c>
      <c r="B134" s="153">
        <v>87900</v>
      </c>
      <c r="C134" s="149" t="s">
        <v>377</v>
      </c>
      <c r="D134" s="141">
        <v>151</v>
      </c>
      <c r="E134" s="141">
        <v>15100</v>
      </c>
    </row>
    <row r="135" spans="1:5" ht="22.5">
      <c r="A135" s="141">
        <v>880</v>
      </c>
      <c r="B135" s="153">
        <v>88000</v>
      </c>
      <c r="C135" s="150" t="s">
        <v>378</v>
      </c>
      <c r="D135" s="141">
        <v>107</v>
      </c>
      <c r="E135" s="141">
        <v>10700</v>
      </c>
    </row>
    <row r="136" spans="1:5">
      <c r="A136" s="141">
        <v>882</v>
      </c>
      <c r="B136" s="153">
        <v>88200</v>
      </c>
      <c r="C136" s="150" t="s">
        <v>379</v>
      </c>
      <c r="D136" s="141">
        <v>107</v>
      </c>
      <c r="E136" s="141">
        <v>10700</v>
      </c>
    </row>
    <row r="137" spans="1:5">
      <c r="A137" s="141">
        <v>883</v>
      </c>
      <c r="B137" s="153">
        <v>88300</v>
      </c>
      <c r="C137" s="150" t="s">
        <v>618</v>
      </c>
      <c r="D137" s="141">
        <v>107</v>
      </c>
      <c r="E137" s="141">
        <v>10700</v>
      </c>
    </row>
    <row r="138" spans="1:5">
      <c r="A138" s="141">
        <v>902</v>
      </c>
      <c r="B138" s="153">
        <v>90200</v>
      </c>
      <c r="C138" s="150" t="s">
        <v>380</v>
      </c>
      <c r="D138" s="141">
        <v>912</v>
      </c>
      <c r="E138" s="141">
        <v>91200</v>
      </c>
    </row>
    <row r="139" spans="1:5">
      <c r="A139" s="141">
        <v>903</v>
      </c>
      <c r="B139" s="141">
        <v>90300</v>
      </c>
      <c r="C139" s="149" t="s">
        <v>381</v>
      </c>
      <c r="D139" s="141">
        <v>912</v>
      </c>
      <c r="E139" s="141">
        <v>91200</v>
      </c>
    </row>
    <row r="140" spans="1:5">
      <c r="A140" s="141">
        <v>912</v>
      </c>
      <c r="B140" s="141">
        <v>91200</v>
      </c>
      <c r="C140" s="149" t="s">
        <v>382</v>
      </c>
      <c r="D140" s="151">
        <v>912</v>
      </c>
      <c r="E140" s="141">
        <v>91200</v>
      </c>
    </row>
    <row r="141" spans="1:5">
      <c r="A141" s="141">
        <v>913</v>
      </c>
      <c r="B141" s="141">
        <v>91300</v>
      </c>
      <c r="C141" s="149" t="s">
        <v>383</v>
      </c>
      <c r="D141" s="141">
        <v>912</v>
      </c>
      <c r="E141" s="141">
        <v>91200</v>
      </c>
    </row>
    <row r="142" spans="1:5">
      <c r="A142" s="141">
        <v>921</v>
      </c>
      <c r="B142" s="141">
        <v>92100</v>
      </c>
      <c r="C142" s="149" t="s">
        <v>384</v>
      </c>
      <c r="D142" s="141">
        <v>119</v>
      </c>
      <c r="E142" s="141">
        <v>11900</v>
      </c>
    </row>
    <row r="143" spans="1:5">
      <c r="A143" s="141">
        <v>922</v>
      </c>
      <c r="B143" s="141">
        <v>92200</v>
      </c>
      <c r="C143" s="149" t="s">
        <v>385</v>
      </c>
      <c r="D143" s="141">
        <v>912</v>
      </c>
      <c r="E143" s="141">
        <v>91200</v>
      </c>
    </row>
    <row r="144" spans="1:5">
      <c r="A144" s="141">
        <v>942</v>
      </c>
      <c r="B144" s="141">
        <v>94200</v>
      </c>
      <c r="C144" s="149" t="s">
        <v>386</v>
      </c>
      <c r="D144" s="141">
        <v>942</v>
      </c>
      <c r="E144" s="141">
        <v>94200</v>
      </c>
    </row>
    <row r="145" spans="1:5">
      <c r="A145" s="141">
        <v>949</v>
      </c>
      <c r="B145" s="141">
        <v>94900</v>
      </c>
      <c r="C145" s="149" t="s">
        <v>387</v>
      </c>
      <c r="D145" s="141">
        <v>122</v>
      </c>
      <c r="E145" s="141">
        <v>12200</v>
      </c>
    </row>
    <row r="146" spans="1:5">
      <c r="A146" s="141">
        <v>950</v>
      </c>
      <c r="B146" s="141">
        <v>95000</v>
      </c>
      <c r="C146" s="149" t="s">
        <v>388</v>
      </c>
      <c r="D146" s="141">
        <v>122</v>
      </c>
      <c r="E146" s="141">
        <v>12200</v>
      </c>
    </row>
    <row r="147" spans="1:5">
      <c r="A147" s="141">
        <v>951</v>
      </c>
      <c r="B147" s="141">
        <v>95100</v>
      </c>
      <c r="C147" s="149" t="s">
        <v>389</v>
      </c>
      <c r="D147" s="141">
        <v>122</v>
      </c>
      <c r="E147" s="141">
        <v>12200</v>
      </c>
    </row>
    <row r="148" spans="1:5">
      <c r="A148" s="141">
        <v>957</v>
      </c>
      <c r="B148" s="141">
        <v>95700</v>
      </c>
      <c r="C148" s="149" t="s">
        <v>390</v>
      </c>
      <c r="D148" s="141">
        <v>957</v>
      </c>
      <c r="E148" s="141">
        <v>95700</v>
      </c>
    </row>
    <row r="149" spans="1:5">
      <c r="A149" s="141">
        <v>960</v>
      </c>
      <c r="B149" s="141">
        <v>96000</v>
      </c>
      <c r="C149" s="149" t="s">
        <v>391</v>
      </c>
      <c r="D149" s="141">
        <v>960</v>
      </c>
      <c r="E149" s="141">
        <v>96000</v>
      </c>
    </row>
    <row r="150" spans="1:5">
      <c r="A150" s="141">
        <v>961</v>
      </c>
      <c r="B150" s="141">
        <v>96100</v>
      </c>
      <c r="C150" s="149" t="s">
        <v>392</v>
      </c>
      <c r="D150" s="141">
        <v>961</v>
      </c>
      <c r="E150" s="141">
        <v>96100</v>
      </c>
    </row>
    <row r="151" spans="1:5">
      <c r="A151" s="141">
        <v>977</v>
      </c>
      <c r="B151" s="141">
        <v>97700</v>
      </c>
      <c r="C151" s="149" t="s">
        <v>619</v>
      </c>
      <c r="D151" s="141">
        <v>977</v>
      </c>
      <c r="E151" s="141">
        <v>97700</v>
      </c>
    </row>
    <row r="152" spans="1:5">
      <c r="A152" s="141">
        <v>984</v>
      </c>
      <c r="B152" s="141">
        <v>98400</v>
      </c>
      <c r="C152" s="149" t="s">
        <v>393</v>
      </c>
      <c r="D152" s="141">
        <v>122</v>
      </c>
      <c r="E152" s="141">
        <v>12200</v>
      </c>
    </row>
    <row r="153" spans="1:5">
      <c r="A153" s="141">
        <v>994</v>
      </c>
      <c r="B153" s="141">
        <v>99400</v>
      </c>
      <c r="C153" s="149" t="s">
        <v>620</v>
      </c>
      <c r="D153" s="141">
        <v>152</v>
      </c>
      <c r="E153" s="141">
        <v>15200</v>
      </c>
    </row>
    <row r="154" spans="1:5">
      <c r="A154" s="141">
        <v>996</v>
      </c>
      <c r="B154" s="141">
        <v>99600</v>
      </c>
      <c r="C154" s="149" t="s">
        <v>621</v>
      </c>
      <c r="D154" s="141">
        <v>152</v>
      </c>
      <c r="E154" s="141">
        <v>15200</v>
      </c>
    </row>
  </sheetData>
  <sheetProtection autoFilter="0"/>
  <pageMargins left="0.7" right="0.7" top="0.75" bottom="0.75" header="0.3" footer="0.3"/>
  <pageSetup scale="3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Part 1-Internal</vt:lpstr>
      <vt:lpstr>Part 2-External</vt:lpstr>
      <vt:lpstr>Part 3-Conversion</vt:lpstr>
      <vt:lpstr>Part 4-Control Sheet</vt:lpstr>
      <vt:lpstr>Certification</vt:lpstr>
      <vt:lpstr>Revision Control Log</vt:lpstr>
      <vt:lpstr>ALL AGENCY TABLE</vt:lpstr>
      <vt:lpstr>'ALL AGENCY TABLE'!Print_Area</vt:lpstr>
      <vt:lpstr>Certification!Print_Area</vt:lpstr>
      <vt:lpstr>'Part 4-Control Sheet'!Print_Area</vt:lpstr>
      <vt:lpstr>'Part 1-Internal'!Print_Titles</vt:lpstr>
      <vt:lpstr>'Part 2-External'!Print_Titles</vt:lpstr>
      <vt:lpstr>'Revision Control Log'!Print_Titles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 Lawrence</dc:creator>
  <cp:lastModifiedBy>Case, Katie (DOA)</cp:lastModifiedBy>
  <cp:lastPrinted>2024-02-08T16:25:46Z</cp:lastPrinted>
  <dcterms:created xsi:type="dcterms:W3CDTF">2000-04-18T13:24:59Z</dcterms:created>
  <dcterms:modified xsi:type="dcterms:W3CDTF">2024-04-17T17:55:24Z</dcterms:modified>
</cp:coreProperties>
</file>