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Q:\Directive\Fiscal 2024\Agency-VDOT-Treasury Directive\Final\"/>
    </mc:Choice>
  </mc:AlternateContent>
  <xr:revisionPtr revIDLastSave="0" documentId="13_ncr:1_{13A565DF-AE37-4AFA-A944-EDAD41BCCE37}" xr6:coauthVersionLast="47" xr6:coauthVersionMax="47" xr10:uidLastSave="{00000000-0000-0000-0000-000000000000}"/>
  <workbookProtection workbookAlgorithmName="SHA-512" workbookHashValue="LBPDXR4xG+LhuG9e4szIM/lib+k4vpHtkIkCVsqho3E2BZJDoywPX61Z5ZPmrEWbhGqzrsvDCLg5p4pmOGwfig==" workbookSaltValue="E6lyo1Bi2gxIdH+xumbxEg==" workbookSpinCount="100000" lockStructure="1"/>
  <bookViews>
    <workbookView xWindow="-108" yWindow="-108" windowWidth="23256" windowHeight="12456" xr2:uid="{A82F67D2-371E-4080-B3EC-AFE460B1F052}"/>
  </bookViews>
  <sheets>
    <sheet name="Checklist" sheetId="1" r:id="rId1"/>
    <sheet name="Summary" sheetId="2" r:id="rId2"/>
    <sheet name="Certification" sheetId="11" r:id="rId3"/>
    <sheet name="Revision Control Log" sheetId="12" r:id="rId4"/>
    <sheet name="ALL AGENCY TABLE" sheetId="16" state="hidden" r:id="rId5"/>
  </sheets>
  <externalReferences>
    <externalReference r:id="rId6"/>
  </externalReferences>
  <definedNames>
    <definedName name="_xlnm._FilterDatabase" localSheetId="4" hidden="1">'ALL AGENCY TABLE'!$A$1:$I$167</definedName>
    <definedName name="_xlnm.Print_Area" localSheetId="4">'ALL AGENCY TABLE'!$A$1:$F$161</definedName>
    <definedName name="_xlnm.Print_Area" localSheetId="2">Certification!$A$1:$O$51</definedName>
    <definedName name="_xlnm.Print_Area" localSheetId="0">Checklist!$A$1:$F$701</definedName>
    <definedName name="_xlnm.Print_Area" localSheetId="1">Summary!$A$1:$I$49</definedName>
    <definedName name="_xlnm.Print_Titles" localSheetId="4">'ALL AGENCY TABLE'!$1:$1</definedName>
    <definedName name="Select_ModuleUsage">'[1]Values &amp; Lists'!$G$2:$G$5</definedName>
    <definedName name="select_wave">'[1]Values &amp; Lists'!$E$2:$E$4</definedName>
    <definedName name="Select_YesNo">'[1]Values &amp; Lists'!$C$2:$C$4</definedName>
    <definedName name="Values_IsIsNot">'[1]Values &amp; Lists'!$A$2:$A$3</definedName>
    <definedName name="Values_ModuleUsage">'[1]Values &amp; Lists'!$F$2:$F$4</definedName>
    <definedName name="values_wave">'[1]Values &amp; Lists'!$D$2:$D$3</definedName>
    <definedName name="Values_YesNo">'[1]Values &amp; Lists'!$B$2:$B$3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89" i="1" l="1"/>
  <c r="C684" i="1"/>
  <c r="B46" i="2"/>
  <c r="H267" i="1" l="1"/>
  <c r="I75" i="1"/>
  <c r="C3" i="2" l="1"/>
  <c r="F21" i="2"/>
  <c r="C2" i="1"/>
  <c r="P30" i="1" l="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6" i="1"/>
  <c r="P117" i="1"/>
  <c r="P118" i="1"/>
  <c r="P119" i="1"/>
  <c r="P120" i="1"/>
  <c r="P121" i="1"/>
  <c r="P122" i="1"/>
  <c r="P123" i="1"/>
  <c r="P124" i="1"/>
  <c r="P125" i="1"/>
  <c r="P126" i="1"/>
  <c r="P127" i="1"/>
  <c r="P128" i="1"/>
  <c r="P129" i="1"/>
  <c r="P130" i="1"/>
  <c r="P131" i="1"/>
  <c r="C307" i="1" l="1"/>
  <c r="H75" i="1" l="1"/>
  <c r="H36" i="1"/>
  <c r="I36" i="1"/>
  <c r="F40" i="2" l="1"/>
  <c r="F23" i="2"/>
  <c r="D670" i="1"/>
  <c r="D667" i="1"/>
  <c r="D669" i="1"/>
  <c r="D554" i="1"/>
  <c r="D553" i="1"/>
  <c r="D533" i="1"/>
  <c r="D500" i="1"/>
  <c r="C680" i="1" l="1"/>
  <c r="C656" i="1"/>
  <c r="C701" i="1" l="1"/>
  <c r="C695" i="1"/>
  <c r="C692" i="1"/>
  <c r="C659" i="1"/>
  <c r="C648" i="1"/>
  <c r="C641" i="1"/>
  <c r="C626" i="1"/>
  <c r="D552" i="1"/>
  <c r="C508" i="1"/>
  <c r="C499" i="1"/>
  <c r="D490" i="1"/>
  <c r="D491" i="1" s="1"/>
  <c r="C489" i="1"/>
  <c r="C484" i="1"/>
  <c r="D458" i="1"/>
  <c r="D459" i="1"/>
  <c r="C454" i="1"/>
  <c r="C447" i="1"/>
  <c r="C423" i="1"/>
  <c r="C421" i="1"/>
  <c r="C416" i="1"/>
  <c r="C414" i="1"/>
  <c r="C409" i="1"/>
  <c r="C407" i="1"/>
  <c r="C402" i="1"/>
  <c r="C400" i="1"/>
  <c r="C398" i="1"/>
  <c r="C393" i="1"/>
  <c r="C391" i="1"/>
  <c r="C389" i="1"/>
  <c r="C384" i="1"/>
  <c r="C382" i="1"/>
  <c r="C380" i="1"/>
  <c r="C376" i="1"/>
  <c r="C374" i="1"/>
  <c r="C372" i="1"/>
  <c r="C370" i="1"/>
  <c r="C365" i="1"/>
  <c r="C363" i="1"/>
  <c r="C361" i="1"/>
  <c r="C359" i="1"/>
  <c r="C354" i="1"/>
  <c r="C352" i="1"/>
  <c r="C350" i="1"/>
  <c r="C348" i="1"/>
  <c r="C343" i="1"/>
  <c r="C341" i="1"/>
  <c r="C339" i="1"/>
  <c r="C337" i="1"/>
  <c r="C332" i="1"/>
  <c r="C330" i="1"/>
  <c r="C328" i="1"/>
  <c r="C326" i="1"/>
  <c r="I197" i="1"/>
  <c r="H195" i="1"/>
  <c r="D196" i="1" s="1"/>
  <c r="H197" i="1" s="1"/>
  <c r="C671" i="1" l="1"/>
  <c r="C668" i="1"/>
  <c r="F17" i="2"/>
  <c r="F16" i="2"/>
  <c r="C673" i="1" l="1"/>
  <c r="I195" i="1"/>
  <c r="I202" i="1" l="1"/>
  <c r="H202" i="1"/>
  <c r="D157" i="1"/>
  <c r="D165" i="1" s="1"/>
  <c r="D532" i="1"/>
  <c r="H200" i="1" l="1"/>
  <c r="C676" i="1"/>
  <c r="C662" i="1"/>
  <c r="F22" i="2" l="1"/>
  <c r="F31" i="2" s="1"/>
  <c r="D607" i="1" l="1"/>
  <c r="C609" i="1" s="1"/>
  <c r="D492" i="1"/>
  <c r="C493" i="1" s="1"/>
  <c r="D472" i="1" l="1"/>
  <c r="D473" i="1" s="1"/>
  <c r="D474" i="1" s="1"/>
  <c r="D475" i="1" s="1"/>
  <c r="D476" i="1" s="1"/>
  <c r="D465" i="1"/>
  <c r="D466" i="1" s="1"/>
  <c r="D467" i="1" s="1"/>
  <c r="D468" i="1" s="1"/>
  <c r="F20" i="2" l="1"/>
  <c r="F29" i="2" l="1"/>
  <c r="D551" i="1" l="1"/>
  <c r="D550" i="1"/>
  <c r="D549" i="1"/>
  <c r="D548" i="1"/>
  <c r="D547" i="1"/>
  <c r="D546" i="1"/>
  <c r="D545" i="1"/>
  <c r="D544" i="1"/>
  <c r="D543" i="1"/>
  <c r="D542" i="1"/>
  <c r="D541" i="1"/>
  <c r="D540" i="1"/>
  <c r="D539" i="1"/>
  <c r="D538" i="1"/>
  <c r="D531" i="1"/>
  <c r="D530" i="1"/>
  <c r="D527" i="1"/>
  <c r="D526" i="1"/>
  <c r="D525" i="1"/>
  <c r="D524" i="1"/>
  <c r="D523" i="1"/>
  <c r="D522" i="1"/>
  <c r="D521" i="1"/>
  <c r="D520" i="1"/>
  <c r="D469" i="1" l="1"/>
  <c r="H33" i="1" l="1"/>
  <c r="D29" i="1" s="1"/>
  <c r="D233" i="1" l="1"/>
  <c r="F41" i="2" l="1"/>
  <c r="C698" i="1" l="1"/>
  <c r="C501" i="1" l="1"/>
  <c r="D555" i="1" l="1"/>
  <c r="D556" i="1"/>
  <c r="D581" i="1"/>
  <c r="D582" i="1"/>
  <c r="D583" i="1"/>
  <c r="D584" i="1"/>
  <c r="D585" i="1"/>
  <c r="D586" i="1"/>
  <c r="D595" i="1"/>
  <c r="D596" i="1"/>
  <c r="D597" i="1"/>
  <c r="D598" i="1"/>
  <c r="C1" i="2" l="1"/>
  <c r="E31" i="2" l="1"/>
  <c r="E23" i="2"/>
  <c r="E22" i="2"/>
  <c r="E21" i="2"/>
  <c r="E20" i="2"/>
  <c r="F24" i="2"/>
  <c r="E24" i="2"/>
  <c r="H139" i="1" l="1"/>
  <c r="H44" i="1" l="1"/>
  <c r="H244" i="1" l="1"/>
  <c r="I237" i="1"/>
  <c r="H241" i="1"/>
  <c r="D239" i="1" s="1"/>
  <c r="H239" i="1" s="1"/>
  <c r="H237" i="1"/>
  <c r="H153" i="1"/>
  <c r="I239" i="1" l="1"/>
  <c r="F35" i="2" l="1"/>
  <c r="D442" i="1" l="1"/>
  <c r="H211" i="1" l="1"/>
  <c r="H191" i="1"/>
  <c r="H186" i="1"/>
  <c r="H140" i="1"/>
  <c r="I139" i="1" s="1"/>
  <c r="C3" i="12" l="1"/>
  <c r="D433" i="1" l="1"/>
  <c r="D434" i="1"/>
  <c r="D435" i="1"/>
  <c r="D436" i="1"/>
  <c r="D437" i="1"/>
  <c r="D438" i="1"/>
  <c r="D528" i="1"/>
  <c r="D529" i="1"/>
  <c r="C645" i="1" l="1"/>
  <c r="F32" i="2" l="1"/>
  <c r="H72" i="1" l="1"/>
  <c r="D284" i="1" l="1"/>
  <c r="C2" i="12" l="1"/>
  <c r="F37" i="2"/>
  <c r="C5" i="11" l="1"/>
  <c r="D206" i="1" l="1"/>
  <c r="D205" i="1"/>
  <c r="H207" i="1" l="1"/>
  <c r="D441" i="1"/>
  <c r="C440" i="1" l="1"/>
  <c r="C443" i="1" l="1"/>
  <c r="C229" i="1" l="1"/>
  <c r="C6" i="12"/>
  <c r="C4" i="12"/>
  <c r="C1" i="12"/>
  <c r="C4" i="11"/>
  <c r="C6" i="2"/>
  <c r="C4" i="2"/>
  <c r="F19" i="2"/>
  <c r="F14" i="2"/>
  <c r="F38" i="2"/>
  <c r="F39" i="2"/>
  <c r="F15" i="2"/>
  <c r="F30" i="2"/>
  <c r="F11" i="2"/>
  <c r="F18" i="2"/>
  <c r="F34" i="2"/>
  <c r="F28" i="2"/>
  <c r="F13" i="2"/>
  <c r="F36" i="2"/>
  <c r="F33" i="2" l="1"/>
  <c r="F46" i="2"/>
  <c r="F47" i="2" s="1"/>
  <c r="C2" i="2"/>
  <c r="F26" i="2"/>
  <c r="D71" i="1" l="1"/>
  <c r="C5" i="12" l="1"/>
  <c r="C5" i="2"/>
  <c r="F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Marianne P. Madison</author>
    <author>Kim, Esther (DOA)</author>
  </authors>
  <commentList>
    <comment ref="C6" authorId="0" shapeId="0" xr:uid="{00000000-0006-0000-00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has acknowledged receipt and acceptance, COMPLETE THE </t>
        </r>
        <r>
          <rPr>
            <b/>
            <sz val="8"/>
            <color indexed="81"/>
            <rFont val="Tahoma"/>
            <family val="2"/>
          </rPr>
          <t>REVISION CONTROL LOG TAB.</t>
        </r>
        <r>
          <rPr>
            <sz val="8"/>
            <color indexed="81"/>
            <rFont val="Tahoma"/>
            <family val="2"/>
          </rPr>
          <t xml:space="preserve">
</t>
        </r>
      </text>
    </comment>
    <comment ref="H36" authorId="1" shapeId="0" xr:uid="{D43D077C-F398-4813-8E00-EF54414FCEAC}">
      <text>
        <r>
          <rPr>
            <b/>
            <sz val="9"/>
            <color indexed="81"/>
            <rFont val="Tahoma"/>
            <family val="2"/>
          </rPr>
          <t>Kim, Esther (DOA):</t>
        </r>
        <r>
          <rPr>
            <sz val="9"/>
            <color indexed="81"/>
            <rFont val="Tahoma"/>
            <family val="2"/>
          </rPr>
          <t xml:space="preserve">
Agy 999 was removed from the formula per discussion w/ John for FY 2024. </t>
        </r>
      </text>
    </comment>
    <comment ref="H75" authorId="1" shapeId="0" xr:uid="{6BFEA245-C4FA-4E6F-9397-A58CBD4B84CB}">
      <text>
        <r>
          <rPr>
            <b/>
            <sz val="9"/>
            <color indexed="81"/>
            <rFont val="Tahoma"/>
            <family val="2"/>
          </rPr>
          <t>Kim, Esther (DOA):</t>
        </r>
        <r>
          <rPr>
            <sz val="9"/>
            <color indexed="81"/>
            <rFont val="Tahoma"/>
            <family val="2"/>
          </rPr>
          <t xml:space="preserve">
removed Agy 999 and added Agy 151, 140, 180 for FY 2024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Ethan Mills</author>
  </authors>
  <commentList>
    <comment ref="C6" authorId="0" shapeId="0" xr:uid="{00000000-0006-0000-01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has acknowledged receipt and acceptance</t>
        </r>
        <r>
          <rPr>
            <b/>
            <sz val="8"/>
            <color indexed="81"/>
            <rFont val="Tahoma"/>
            <family val="2"/>
          </rPr>
          <t xml:space="preserve">, </t>
        </r>
        <r>
          <rPr>
            <sz val="8"/>
            <color indexed="81"/>
            <rFont val="Tahoma"/>
            <family val="2"/>
          </rPr>
          <t xml:space="preserve">COMPLETE THE </t>
        </r>
        <r>
          <rPr>
            <b/>
            <sz val="8"/>
            <color indexed="81"/>
            <rFont val="Tahoma"/>
            <family val="2"/>
          </rPr>
          <t>REVISION CONTROL LOG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Jennifer Wykoff</author>
  </authors>
  <commentList>
    <comment ref="D34" authorId="0" shapeId="0" xr:uid="{A9847A40-676D-452A-A217-2AE8A60315E5}">
      <text>
        <r>
          <rPr>
            <b/>
            <sz val="9"/>
            <color indexed="81"/>
            <rFont val="Tahoma"/>
            <family val="2"/>
          </rPr>
          <t>Jennifer Wykoff:</t>
        </r>
        <r>
          <rPr>
            <sz val="9"/>
            <color indexed="81"/>
            <rFont val="Tahoma"/>
            <family val="2"/>
          </rPr>
          <t xml:space="preserve">
151 per Vera at DOA, does not match signatory card
</t>
        </r>
      </text>
    </comment>
    <comment ref="D35" authorId="0" shapeId="0" xr:uid="{125981EA-85A2-4A35-B917-3F142B0FE3EC}">
      <text>
        <r>
          <rPr>
            <b/>
            <sz val="9"/>
            <color indexed="81"/>
            <rFont val="Tahoma"/>
            <family val="2"/>
          </rPr>
          <t>Jennifer Wykoff:</t>
        </r>
        <r>
          <rPr>
            <sz val="9"/>
            <color indexed="81"/>
            <rFont val="Tahoma"/>
            <family val="2"/>
          </rPr>
          <t xml:space="preserve">
151 per Vera at DOA, does not match signatory card
</t>
        </r>
      </text>
    </comment>
    <comment ref="D70" authorId="0" shapeId="0" xr:uid="{A9AE3616-12F6-4ED5-9E70-49520BD089A4}">
      <text>
        <r>
          <rPr>
            <b/>
            <sz val="9"/>
            <color indexed="81"/>
            <rFont val="Tahoma"/>
            <family val="2"/>
          </rPr>
          <t>Jennifer Wykoff:</t>
        </r>
        <r>
          <rPr>
            <sz val="9"/>
            <color indexed="81"/>
            <rFont val="Tahoma"/>
            <family val="2"/>
          </rPr>
          <t xml:space="preserve">
765 stated on signatory card, however DOE completes directive work for this agency
</t>
        </r>
      </text>
    </comment>
    <comment ref="D77" authorId="0" shapeId="0" xr:uid="{74C085B6-FB9A-4070-8C7D-CBFABB3D88A2}">
      <text>
        <r>
          <rPr>
            <b/>
            <sz val="9"/>
            <color indexed="81"/>
            <rFont val="Tahoma"/>
            <family val="2"/>
          </rPr>
          <t>Jennifer Wykoff:</t>
        </r>
        <r>
          <rPr>
            <sz val="9"/>
            <color indexed="81"/>
            <rFont val="Tahoma"/>
            <family val="2"/>
          </rPr>
          <t xml:space="preserve">
151 per Vera at DOA, does not match signatory card
</t>
        </r>
      </text>
    </comment>
    <comment ref="D94" authorId="0" shapeId="0" xr:uid="{0C7D0ED7-1AD6-4D25-8237-7A54F126BE47}">
      <text>
        <r>
          <rPr>
            <b/>
            <sz val="9"/>
            <color indexed="81"/>
            <rFont val="Tahoma"/>
            <family val="2"/>
          </rPr>
          <t>Jennifer Wykoff:</t>
        </r>
        <r>
          <rPr>
            <sz val="9"/>
            <color indexed="81"/>
            <rFont val="Tahoma"/>
            <family val="2"/>
          </rPr>
          <t xml:space="preserve">
151 per Vera at DOA, does not match signatory card
</t>
        </r>
      </text>
    </comment>
    <comment ref="D113" authorId="0" shapeId="0" xr:uid="{A1432BBE-BD31-4F3F-9BDC-7743138E08A2}">
      <text>
        <r>
          <rPr>
            <b/>
            <sz val="9"/>
            <color indexed="81"/>
            <rFont val="Tahoma"/>
            <family val="2"/>
          </rPr>
          <t>Jennifer Wykoff:</t>
        </r>
        <r>
          <rPr>
            <sz val="9"/>
            <color indexed="81"/>
            <rFont val="Tahoma"/>
            <family val="2"/>
          </rPr>
          <t xml:space="preserve">
signatory card reflects 701, however 711 reports for 711</t>
        </r>
      </text>
    </comment>
    <comment ref="D134" authorId="0" shapeId="0" xr:uid="{64898E9D-7F00-4438-97D4-3431450001FA}">
      <text>
        <r>
          <rPr>
            <b/>
            <sz val="9"/>
            <color indexed="81"/>
            <rFont val="Tahoma"/>
            <family val="2"/>
          </rPr>
          <t>Jennifer Wykoff:</t>
        </r>
        <r>
          <rPr>
            <sz val="9"/>
            <color indexed="81"/>
            <rFont val="Tahoma"/>
            <family val="2"/>
          </rPr>
          <t xml:space="preserve">
151 per Vera at DOA, does not match signatory card
</t>
        </r>
      </text>
    </comment>
  </commentList>
</comments>
</file>

<file path=xl/sharedStrings.xml><?xml version="1.0" encoding="utf-8"?>
<sst xmlns="http://schemas.openxmlformats.org/spreadsheetml/2006/main" count="1171" uniqueCount="824">
  <si>
    <t>Virginia Information Technologies Agency</t>
  </si>
  <si>
    <t>Compensation Board</t>
  </si>
  <si>
    <t>Is the agency required to submit supplemental information?</t>
  </si>
  <si>
    <t xml:space="preserve">Enterprise Fund Financial Statement Template </t>
  </si>
  <si>
    <t xml:space="preserve">Internal Service Fund Financial Statement Template </t>
  </si>
  <si>
    <r>
      <t>GASBS No. 33</t>
    </r>
    <r>
      <rPr>
        <sz val="10"/>
        <rFont val="Times New Roman"/>
        <family val="1"/>
      </rPr>
      <t xml:space="preserve"> Expenditure and Revenue Analysis</t>
    </r>
  </si>
  <si>
    <t>Department of Motor Vehicles</t>
  </si>
  <si>
    <t>Pollution Remediation</t>
  </si>
  <si>
    <r>
      <t>d)</t>
    </r>
    <r>
      <rPr>
        <sz val="10"/>
        <rFont val="Times New Roman"/>
        <family val="1"/>
      </rPr>
      <t xml:space="preserve">  Does the agency have any transactions in which the agency has </t>
    </r>
    <r>
      <rPr>
        <b/>
        <sz val="10"/>
        <rFont val="Times New Roman"/>
        <family val="1"/>
      </rPr>
      <t>pledged</t>
    </r>
    <r>
      <rPr>
        <sz val="10"/>
        <rFont val="Times New Roman"/>
        <family val="1"/>
      </rPr>
      <t xml:space="preserve"> future cash flows of </t>
    </r>
    <r>
      <rPr>
        <b/>
        <sz val="10"/>
        <rFont val="Times New Roman"/>
        <family val="1"/>
      </rPr>
      <t>specific revenues</t>
    </r>
    <r>
      <rPr>
        <sz val="10"/>
        <rFont val="Times New Roman"/>
        <family val="1"/>
      </rPr>
      <t xml:space="preserve"> but </t>
    </r>
    <r>
      <rPr>
        <b/>
        <sz val="10"/>
        <rFont val="Times New Roman"/>
        <family val="1"/>
      </rPr>
      <t>did not receive resources</t>
    </r>
    <r>
      <rPr>
        <sz val="10"/>
        <rFont val="Times New Roman"/>
        <family val="1"/>
      </rPr>
      <t xml:space="preserve"> in exchange for that pledge?</t>
    </r>
  </si>
  <si>
    <t>Department of Corrections</t>
  </si>
  <si>
    <t>Department of Health</t>
  </si>
  <si>
    <t>Department of Housing and Community Development</t>
  </si>
  <si>
    <t>Supreme Court</t>
  </si>
  <si>
    <t>=OR Functions for 1st set of agencies</t>
  </si>
  <si>
    <t>=OR Functions for 2nd set of agencies</t>
  </si>
  <si>
    <t>DEPARTMENT OF ACCOUNTS TRANSFER PAYMENTS</t>
  </si>
  <si>
    <t>SECRETARY OF AGRICULTURE AND FORESTRY</t>
  </si>
  <si>
    <t>INDIGENT DEFENSE COMMISSION</t>
  </si>
  <si>
    <t>Calculation for Supplemental Agencies</t>
  </si>
  <si>
    <t>VIRGINIA HOUSING COMMISSION</t>
  </si>
  <si>
    <t>Does the agency have any computer software (including websites)?</t>
  </si>
  <si>
    <t>This is the test of the questions for Att.3</t>
  </si>
  <si>
    <t>This returns a T/F from the test to the right to go on the Summary sheet</t>
  </si>
  <si>
    <t>No test needed, Summary sheet automatically calculates a yes or no based on the answer.</t>
  </si>
  <si>
    <t>This formula is a test of the questions for Att. 16</t>
  </si>
  <si>
    <t>ARMICS Certification</t>
  </si>
  <si>
    <t xml:space="preserve">Capital Asset Accounting and Control System (FAACS) Analysis </t>
  </si>
  <si>
    <t>Contact Survey</t>
  </si>
  <si>
    <t>Does the agency have any potential component units?</t>
  </si>
  <si>
    <t>Fund Description</t>
  </si>
  <si>
    <t>Receivables as of June 30</t>
  </si>
  <si>
    <t>All AGENCIES must complete the following questions:</t>
  </si>
  <si>
    <t>DEPARTMENT OF FORENSIC SCIENCE</t>
  </si>
  <si>
    <t>State Council of Higher Education for Virginia</t>
  </si>
  <si>
    <t>Revenue Classification Table</t>
  </si>
  <si>
    <t>Insurance Recoveries</t>
  </si>
  <si>
    <t>Supplemental Information</t>
  </si>
  <si>
    <t>=OR Functions for 1st set of agencies'</t>
  </si>
  <si>
    <t>Note:  =OR Functions can only have a total of 30 logic statements; that is why there may be two =OR function cells verifying agencies for certain attachments.</t>
  </si>
  <si>
    <t>Prepared by:</t>
  </si>
  <si>
    <t>Name</t>
  </si>
  <si>
    <t>Title</t>
  </si>
  <si>
    <t>Reviewed by:</t>
  </si>
  <si>
    <t>NOTE:  DELETE COMMENTS AND HIDE COLUMNS AFTER REVIEW.</t>
  </si>
  <si>
    <t>Department of Planning and Budget</t>
  </si>
  <si>
    <t>Department of Human Resource Management</t>
  </si>
  <si>
    <t>Department of Accounts</t>
  </si>
  <si>
    <t>Department of General Services</t>
  </si>
  <si>
    <t>Supplemental Information Revision Control Log</t>
  </si>
  <si>
    <t>As Needed</t>
  </si>
  <si>
    <t>Date:</t>
  </si>
  <si>
    <t>Energy Performance Contracts</t>
  </si>
  <si>
    <t>4)</t>
  </si>
  <si>
    <t>Department of Veterans Services</t>
  </si>
  <si>
    <t>Termination Benefits</t>
  </si>
  <si>
    <t>Shannon M. Hargitt</t>
  </si>
  <si>
    <t>Kristin A. Reiter</t>
  </si>
  <si>
    <t>Reggie Williams</t>
  </si>
  <si>
    <t>7)</t>
  </si>
  <si>
    <t>Did the agency incur pollution remediation expenditures to 
(1) prepare a property in anticipation of a sale; 
(2) prepare a property for use when the property was acquired with known or suspected pollution that was expected to be remediated; 
(3) perform pollution remediation that restores a pollution-caused decline in service utility that was recognized as an asset impairment; or 
(4) acquire property, land, and equipment that has a future alternative use other than remediation efforts?</t>
  </si>
  <si>
    <t>Ellie Boyd</t>
  </si>
  <si>
    <t>Donna Carter</t>
  </si>
  <si>
    <t>Tracey DeBord</t>
  </si>
  <si>
    <t>No test needed, automatically calculates a yes or no based on the answer.</t>
  </si>
  <si>
    <r>
      <t>GASBS No. 48</t>
    </r>
    <r>
      <rPr>
        <sz val="10"/>
        <rFont val="Times New Roman"/>
        <family val="1"/>
      </rPr>
      <t xml:space="preserve">, </t>
    </r>
    <r>
      <rPr>
        <i/>
        <sz val="10"/>
        <rFont val="Times New Roman"/>
        <family val="1"/>
      </rPr>
      <t>continued</t>
    </r>
  </si>
  <si>
    <r>
      <t xml:space="preserve">If the agency answered yes to any of the previous </t>
    </r>
    <r>
      <rPr>
        <b/>
        <u/>
        <sz val="10"/>
        <color indexed="10"/>
        <rFont val="Times New Roman"/>
        <family val="1"/>
      </rPr>
      <t>GASBS No. 48</t>
    </r>
    <r>
      <rPr>
        <b/>
        <sz val="10"/>
        <color indexed="10"/>
        <rFont val="Times New Roman"/>
        <family val="1"/>
      </rPr>
      <t xml:space="preserve">  questions, DOA will provide a separate communication to obtain additional information.</t>
    </r>
  </si>
  <si>
    <t>This formula is a test of the questions for Att. 5</t>
  </si>
  <si>
    <t>This formula is a test of the questions for Att. 7</t>
  </si>
  <si>
    <t>Att. 18 - No test needed, Summary sheet automatically calculates a yes or no based on the answer.</t>
  </si>
  <si>
    <t>Impairment of Capital Assets</t>
  </si>
  <si>
    <t>Various</t>
  </si>
  <si>
    <t>No</t>
  </si>
  <si>
    <t>1)</t>
  </si>
  <si>
    <t>2)</t>
  </si>
  <si>
    <t>Yes</t>
  </si>
  <si>
    <t xml:space="preserve">Department of Conservation and Recreation </t>
  </si>
  <si>
    <t xml:space="preserve">Department of Corrections </t>
  </si>
  <si>
    <t>Department of Environmental Quality</t>
  </si>
  <si>
    <t xml:space="preserve">Department of General Services </t>
  </si>
  <si>
    <t>Department of Juvenile Justice</t>
  </si>
  <si>
    <t xml:space="preserve">Department of Professional and Occupational Regulation </t>
  </si>
  <si>
    <t xml:space="preserve">Department of Transportation </t>
  </si>
  <si>
    <t xml:space="preserve">Science Museum of Virginia </t>
  </si>
  <si>
    <t>Virginia Employment Commission</t>
  </si>
  <si>
    <t xml:space="preserve">Virginia Museum of Fine Arts </t>
  </si>
  <si>
    <t>Virginia Retirement System</t>
  </si>
  <si>
    <t>Virginia State Bar</t>
  </si>
  <si>
    <t xml:space="preserve">Department of Alcoholic Beverage Control </t>
  </si>
  <si>
    <t>Department of Conservation and Recreation</t>
  </si>
  <si>
    <t>Department of Medical Assistance Services</t>
  </si>
  <si>
    <t xml:space="preserve">Department of Motor Vehicles </t>
  </si>
  <si>
    <t>Department of Rail and Public Transportation</t>
  </si>
  <si>
    <t xml:space="preserve">Department of Social Services </t>
  </si>
  <si>
    <t xml:space="preserve">Department of Taxation </t>
  </si>
  <si>
    <t>Department of Transportation</t>
  </si>
  <si>
    <t>Department of Treasury</t>
  </si>
  <si>
    <t xml:space="preserve">Virginia Employment Commission </t>
  </si>
  <si>
    <t>Virginia Museum of Fine Arts</t>
  </si>
  <si>
    <t>Checklist</t>
  </si>
  <si>
    <t>Department of Behavioral Health and Developmental Services</t>
  </si>
  <si>
    <t xml:space="preserve">Department of Behavioral Health and Developmental Services </t>
  </si>
  <si>
    <t xml:space="preserve">Department of Treasury </t>
  </si>
  <si>
    <t>Virginia Correctional Enterprises</t>
  </si>
  <si>
    <t>Library of Virginia</t>
  </si>
  <si>
    <t>Virginia Rehabilitation Center for the Blind and Vision Impaired</t>
  </si>
  <si>
    <t>3)</t>
  </si>
  <si>
    <t>YES</t>
  </si>
  <si>
    <t>Attachment</t>
  </si>
  <si>
    <t>Attachment Name</t>
  </si>
  <si>
    <t>Checklist to Determine Information Required by Comptroller’s Directive</t>
  </si>
  <si>
    <t>Schedule of Outstanding Installment Purchase Obligations</t>
  </si>
  <si>
    <t>State Corporation Commission</t>
  </si>
  <si>
    <t>Schedule of Retainage Payable</t>
  </si>
  <si>
    <t>Federal Schedules</t>
  </si>
  <si>
    <t>Internal Service Funds - Conversion to Government-wide Statement of Activities</t>
  </si>
  <si>
    <t>Direct Billed Central Services</t>
  </si>
  <si>
    <t>Adjustments</t>
  </si>
  <si>
    <t>Report of Financial Condition</t>
  </si>
  <si>
    <t>Due Date</t>
  </si>
  <si>
    <t>Required by Agency</t>
  </si>
  <si>
    <t>HOUSE OF DELEGATES</t>
  </si>
  <si>
    <t>DIVISION OF LEGISLATIVE SERVICES</t>
  </si>
  <si>
    <t>AUDITOR OF PUBLIC ACCOUNTS</t>
  </si>
  <si>
    <t>THE SCIENCE MUSEUM OF VIRGINIA</t>
  </si>
  <si>
    <t>VIRGINIA COMMISSION FOR THE ARTS</t>
  </si>
  <si>
    <t>COMPENSATION BOARD</t>
  </si>
  <si>
    <t>STATE CORPORATION COMMISSION</t>
  </si>
  <si>
    <t>VIRGINIA MUSEUM OF FINE ARTS</t>
  </si>
  <si>
    <t>FRONTIER CULTURE MUSEUM OF VIRGINIA</t>
  </si>
  <si>
    <t>MARINE RESOURCES COMMISSION</t>
  </si>
  <si>
    <t>VIRGINIA RACING COMMISSION</t>
  </si>
  <si>
    <t>JAMESTOWN-YORKTOWN FOUNDATION</t>
  </si>
  <si>
    <t>DEPARTMENT OF ENVIRONMENTAL QUALITY</t>
  </si>
  <si>
    <t>VIRGINIA CORRECTIONAL ENTERPRISES</t>
  </si>
  <si>
    <t>VIRGINIA MUSEUM OF NATURAL HISTORY</t>
  </si>
  <si>
    <t>Department of State Police</t>
  </si>
  <si>
    <t>Governmental Fund Financial Statement Template</t>
  </si>
  <si>
    <t>Agency Fund Financial Statement Template</t>
  </si>
  <si>
    <t>Gunston Hall</t>
  </si>
  <si>
    <t>SUPREME COURT</t>
  </si>
  <si>
    <t>VIRGINIA STATE BAR</t>
  </si>
  <si>
    <t>DEPARTMENT OF PLANNING AND BUDGET</t>
  </si>
  <si>
    <t>DEPARTMENT OF MILITARY AFFAIRS</t>
  </si>
  <si>
    <t>DEPARTMENT OF EMERGENCY MANAGEMENT</t>
  </si>
  <si>
    <t>DEPARTMENT OF HUMAN RESOURCE MANAGEMENT</t>
  </si>
  <si>
    <t>DEPARTMENT OF CRIMINAL JUSTICE SERVICES</t>
  </si>
  <si>
    <t>DEPARTMENT OF ACCOUNTS</t>
  </si>
  <si>
    <t>DEPARTMENT OF THE TREASURY</t>
  </si>
  <si>
    <t>DEPARTMENT OF MOTOR VEHICLES</t>
  </si>
  <si>
    <t>DEPARTMENT OF STATE POLICE</t>
  </si>
  <si>
    <t>VIRGINIA RETIREMENT SYSTEM</t>
  </si>
  <si>
    <t>DEPARTMENT OF TAXATION</t>
  </si>
  <si>
    <t>VIRGINIA COLLEGE SAVINGS PLAN</t>
  </si>
  <si>
    <t>DEPARTMENT OF LABOR AND INDUSTRY</t>
  </si>
  <si>
    <t>VIRGINIA EMPLOYMENT COMMISSION</t>
  </si>
  <si>
    <t>DEPARTMENT OF GENERAL SERVICES</t>
  </si>
  <si>
    <t>THE LIBRARY OF VIRGINIA</t>
  </si>
  <si>
    <t>DEPARTMENT OF HEALTH PROFESSIONS</t>
  </si>
  <si>
    <t>BOARD OF BAR EXAMINERS</t>
  </si>
  <si>
    <t>DEPARTMENT OF FORESTRY</t>
  </si>
  <si>
    <t>GUNSTON HALL</t>
  </si>
  <si>
    <t>DEPARTMENT OF TRANSPORTATION</t>
  </si>
  <si>
    <t>DEPARTMENT OF HEALTH</t>
  </si>
  <si>
    <t>Att. 17 - No test needed, Summary sheet automatically calculates a yes or no based on the answer.</t>
  </si>
  <si>
    <r>
      <t>Note</t>
    </r>
    <r>
      <rPr>
        <b/>
        <sz val="10"/>
        <rFont val="Times New Roman"/>
        <family val="1"/>
      </rPr>
      <t>:</t>
    </r>
    <r>
      <rPr>
        <sz val="10"/>
        <rFont val="Times New Roman"/>
        <family val="1"/>
      </rPr>
      <t xml:space="preserve">  Please see the </t>
    </r>
    <r>
      <rPr>
        <b/>
        <sz val="10"/>
        <color indexed="12"/>
        <rFont val="Times New Roman"/>
        <family val="1"/>
      </rPr>
      <t>Glossary</t>
    </r>
    <r>
      <rPr>
        <sz val="10"/>
        <rFont val="Times New Roman"/>
        <family val="1"/>
      </rPr>
      <t xml:space="preserve"> for a definition of impairment.</t>
    </r>
  </si>
  <si>
    <t>3a)</t>
  </si>
  <si>
    <r>
      <t xml:space="preserve">For prior fiscal years that have not been reported?  </t>
    </r>
    <r>
      <rPr>
        <b/>
        <sz val="10"/>
        <rFont val="Times New Roman"/>
        <family val="1"/>
      </rPr>
      <t>If yes,</t>
    </r>
    <r>
      <rPr>
        <sz val="10"/>
        <rFont val="Times New Roman"/>
        <family val="1"/>
      </rPr>
      <t xml:space="preserve"> provide a description for these transactions.</t>
    </r>
  </si>
  <si>
    <r>
      <t xml:space="preserve">If </t>
    </r>
    <r>
      <rPr>
        <b/>
        <sz val="10"/>
        <rFont val="Times New Roman"/>
        <family val="1"/>
      </rPr>
      <t>yes</t>
    </r>
    <r>
      <rPr>
        <sz val="10"/>
        <rFont val="Times New Roman"/>
        <family val="1"/>
      </rPr>
      <t xml:space="preserve"> to 2, have the potential component units experienced a change that might affect the classification?</t>
    </r>
  </si>
  <si>
    <r>
      <t>Is the agency required to provide a</t>
    </r>
    <r>
      <rPr>
        <b/>
        <sz val="10"/>
        <rFont val="Times New Roman"/>
        <family val="1"/>
      </rPr>
      <t xml:space="preserve"> </t>
    </r>
    <r>
      <rPr>
        <sz val="10"/>
        <rFont val="Times New Roman"/>
        <family val="1"/>
      </rPr>
      <t>Financial Statement Template?</t>
    </r>
  </si>
  <si>
    <r>
      <t xml:space="preserve">Supplemental Information / </t>
    </r>
    <r>
      <rPr>
        <i/>
        <sz val="10"/>
        <color indexed="12"/>
        <rFont val="Times New Roman"/>
        <family val="1"/>
      </rPr>
      <t>Due dates vary</t>
    </r>
  </si>
  <si>
    <r>
      <t>If yes,</t>
    </r>
    <r>
      <rPr>
        <sz val="10"/>
        <rFont val="Times New Roman"/>
        <family val="1"/>
      </rPr>
      <t xml:space="preserve"> prepare supplemental information.</t>
    </r>
  </si>
  <si>
    <r>
      <t xml:space="preserve">If yes to 1 and no to 2, </t>
    </r>
    <r>
      <rPr>
        <sz val="10"/>
        <rFont val="Times New Roman"/>
        <family val="1"/>
      </rPr>
      <t xml:space="preserve">complete Attachment 3.  </t>
    </r>
  </si>
  <si>
    <r>
      <t>If yes to 1, 2, and 3</t>
    </r>
    <r>
      <rPr>
        <sz val="10"/>
        <rFont val="Times New Roman"/>
        <family val="1"/>
      </rPr>
      <t xml:space="preserve">, complete Attachment 3.  </t>
    </r>
  </si>
  <si>
    <r>
      <t>If yes,</t>
    </r>
    <r>
      <rPr>
        <sz val="10"/>
        <rFont val="Times New Roman"/>
        <family val="1"/>
      </rPr>
      <t xml:space="preserve"> complete Attachment 4.</t>
    </r>
  </si>
  <si>
    <t>DEPARTMENT OF MOTOR VEHICLES TRANSFER PAYMENTS</t>
  </si>
  <si>
    <t>Louis B. Eacho</t>
  </si>
  <si>
    <t>Control Agency</t>
  </si>
  <si>
    <t>Fiscal Officer</t>
  </si>
  <si>
    <t>8)</t>
  </si>
  <si>
    <r>
      <t>c)</t>
    </r>
    <r>
      <rPr>
        <sz val="10"/>
        <rFont val="Times New Roman"/>
        <family val="1"/>
      </rPr>
      <t xml:space="preserve">  Questions "a" and "b" refer to instances where the agency is the transferor.  Does the agency have any transactions in which the </t>
    </r>
    <r>
      <rPr>
        <b/>
        <sz val="10"/>
        <rFont val="Times New Roman"/>
        <family val="1"/>
      </rPr>
      <t>agency provided proceeds</t>
    </r>
    <r>
      <rPr>
        <sz val="10"/>
        <rFont val="Times New Roman"/>
        <family val="1"/>
      </rPr>
      <t xml:space="preserve"> in exchange for being the</t>
    </r>
    <r>
      <rPr>
        <b/>
        <sz val="10"/>
        <rFont val="Times New Roman"/>
        <family val="1"/>
      </rPr>
      <t xml:space="preserve"> transferee</t>
    </r>
    <r>
      <rPr>
        <sz val="10"/>
        <rFont val="Times New Roman"/>
        <family val="1"/>
      </rPr>
      <t xml:space="preserve"> of specific </t>
    </r>
    <r>
      <rPr>
        <b/>
        <sz val="10"/>
        <rFont val="Times New Roman"/>
        <family val="1"/>
      </rPr>
      <t>receivables</t>
    </r>
    <r>
      <rPr>
        <sz val="10"/>
        <rFont val="Times New Roman"/>
        <family val="1"/>
      </rPr>
      <t xml:space="preserve"> or </t>
    </r>
    <r>
      <rPr>
        <b/>
        <sz val="10"/>
        <rFont val="Times New Roman"/>
        <family val="1"/>
      </rPr>
      <t>future revenues</t>
    </r>
    <r>
      <rPr>
        <sz val="10"/>
        <rFont val="Times New Roman"/>
        <family val="1"/>
      </rPr>
      <t xml:space="preserve"> that were sold or pledged?</t>
    </r>
  </si>
  <si>
    <r>
      <t xml:space="preserve">If yes, </t>
    </r>
    <r>
      <rPr>
        <sz val="10"/>
        <rFont val="Times New Roman"/>
        <family val="1"/>
      </rPr>
      <t>complete Attachment 18.</t>
    </r>
  </si>
  <si>
    <t>5)</t>
  </si>
  <si>
    <r>
      <t>Note</t>
    </r>
    <r>
      <rPr>
        <b/>
        <sz val="10"/>
        <rFont val="Times New Roman"/>
        <family val="1"/>
      </rPr>
      <t>:</t>
    </r>
    <r>
      <rPr>
        <sz val="10"/>
        <rFont val="Times New Roman"/>
        <family val="1"/>
      </rPr>
      <t xml:space="preserve">  Retainage payable is the amount due on a contract not yet paid pending final inspection of the project or the lapse of a specified period or both.  The unpaid amount is usually a stated percentage of the contract price.  </t>
    </r>
  </si>
  <si>
    <t>6)</t>
  </si>
  <si>
    <t>Did the agency provide termination benefits?</t>
  </si>
  <si>
    <t xml:space="preserve">Schedule of Inventory on Hand as of June 30 </t>
  </si>
  <si>
    <t>Schedule of Prepayments as of June 30</t>
  </si>
  <si>
    <t>Schedule of Cash, Cash Equivalents, and Investments as of June 30</t>
  </si>
  <si>
    <t>Agency Contact Name:</t>
  </si>
  <si>
    <t>Revision Date</t>
  </si>
  <si>
    <t>Tab Name</t>
  </si>
  <si>
    <t>Row Number</t>
  </si>
  <si>
    <t>Column Letter</t>
  </si>
  <si>
    <t>Previous Information</t>
  </si>
  <si>
    <t>Revised Information</t>
  </si>
  <si>
    <t>DEPARTMENT OF SOCIAL SERVICES</t>
  </si>
  <si>
    <t>DEPARTMENT OF JUVENILE JUSTICE</t>
  </si>
  <si>
    <t>DEPARTMENT OF AVIATION</t>
  </si>
  <si>
    <t>GENERAL INFORMATION:</t>
  </si>
  <si>
    <t>Date Completed:</t>
  </si>
  <si>
    <t>Agy No</t>
  </si>
  <si>
    <t>Agency Name</t>
  </si>
  <si>
    <t xml:space="preserve">Department for the Blind and Vision Impaired </t>
  </si>
  <si>
    <t>Does the agency have Intangible assets with an indefinite useful life?</t>
  </si>
  <si>
    <t>Does the agency have any Patents, Trademarks, and/or Copyrights?</t>
  </si>
  <si>
    <t>MAGISTRATE SYSTEM</t>
  </si>
  <si>
    <t>VIRGINIA CODE COMMISSION</t>
  </si>
  <si>
    <t>JUDICIAL INQUIRY AND REVIEW COMMISSION</t>
  </si>
  <si>
    <t>CIRCUIT COURTS</t>
  </si>
  <si>
    <t>GENERAL DISTRICT COURTS</t>
  </si>
  <si>
    <t>COMBINED DISTRICT COURTS</t>
  </si>
  <si>
    <t>OFFICE OF THE GOVERNOR</t>
  </si>
  <si>
    <t>COURT OF APPEALS OF VIRGINIA</t>
  </si>
  <si>
    <t>VIRGINIA INFORMATION TECHNOLOGIES AGENCY</t>
  </si>
  <si>
    <t>ADMINISTRATION OF HEALTH INSURANCE</t>
  </si>
  <si>
    <t>TREASURY BOARD</t>
  </si>
  <si>
    <t>VIRGINIA CRIMINAL SENTENCING COMMISSION</t>
  </si>
  <si>
    <t>SECRETARY OF THE COMMONWEALTH</t>
  </si>
  <si>
    <t>SECRETARY OF ADMINISTRATION</t>
  </si>
  <si>
    <t>SECRETARY OF EDUCATION</t>
  </si>
  <si>
    <t>SECRETARY OF TRANSPORTATION</t>
  </si>
  <si>
    <t>SECRETARY OF HEALTH AND HUMAN RESOURCES</t>
  </si>
  <si>
    <t>SECRETARY OF FINANCE</t>
  </si>
  <si>
    <t>SECRETARY OF COMMERCE AND TRADE</t>
  </si>
  <si>
    <t>BOARD OF ACCOUNTANCY</t>
  </si>
  <si>
    <t>VIRGINIA-ISRAEL ADVISORY BOARD</t>
  </si>
  <si>
    <r>
      <t>If yes,</t>
    </r>
    <r>
      <rPr>
        <sz val="10"/>
        <rFont val="Times New Roman"/>
        <family val="1"/>
      </rPr>
      <t xml:space="preserve"> provide a description of the acquired capital assets.</t>
    </r>
  </si>
  <si>
    <r>
      <t>If yes,</t>
    </r>
    <r>
      <rPr>
        <sz val="10"/>
        <rFont val="Times New Roman"/>
        <family val="1"/>
      </rPr>
      <t xml:space="preserve"> provide a description of the capital assets that were sold or donated.</t>
    </r>
  </si>
  <si>
    <r>
      <t>If yes,</t>
    </r>
    <r>
      <rPr>
        <sz val="10"/>
        <rFont val="Times New Roman"/>
        <family val="1"/>
      </rPr>
      <t xml:space="preserve"> provide a description of the acquired assets.</t>
    </r>
  </si>
  <si>
    <r>
      <t xml:space="preserve">The following must be completed by </t>
    </r>
    <r>
      <rPr>
        <b/>
        <u/>
        <sz val="12"/>
        <color indexed="12"/>
        <rFont val="Times New Roman"/>
        <family val="1"/>
      </rPr>
      <t>all agencies</t>
    </r>
    <r>
      <rPr>
        <b/>
        <sz val="12"/>
        <color indexed="12"/>
        <rFont val="Times New Roman"/>
        <family val="1"/>
      </rPr>
      <t>:</t>
    </r>
  </si>
  <si>
    <t>ECONOMIC DEVELOPMENT INCENTIVE PAYMENTS</t>
  </si>
  <si>
    <t>Angela Coleman</t>
  </si>
  <si>
    <t>DEPARTMENT OF HISTORIC RESOURCES</t>
  </si>
  <si>
    <t>COMMISSION ON CIVICS EDUCATION</t>
  </si>
  <si>
    <r>
      <t>If yes,</t>
    </r>
    <r>
      <rPr>
        <sz val="10"/>
        <rFont val="Times New Roman"/>
        <family val="1"/>
      </rPr>
      <t xml:space="preserve"> provide a description of the assets that were sold or donated.</t>
    </r>
  </si>
  <si>
    <r>
      <t xml:space="preserve">If yes to 1 or 2, </t>
    </r>
    <r>
      <rPr>
        <sz val="10"/>
        <rFont val="Times New Roman"/>
        <family val="1"/>
      </rPr>
      <t>complete Attachment 8.</t>
    </r>
  </si>
  <si>
    <t>This formula is a test of the questions for Att. 8</t>
  </si>
  <si>
    <t>MOTOR VEHICLE DEALER BOARD</t>
  </si>
  <si>
    <t>CAPITOL SQUARE PRESERVATION COUNCIL</t>
  </si>
  <si>
    <t>VIRGINIA COMMISSION ON YOUTH</t>
  </si>
  <si>
    <t>CHESAPEAKE BAY COMMISSION</t>
  </si>
  <si>
    <t>JOINT COMMISSION ON HEALTH CARE</t>
  </si>
  <si>
    <t>DEPARTMENT OF VETERANS SERVICES</t>
  </si>
  <si>
    <t>INTERSTATE ORGANIZATION CONTRIBUTIONS</t>
  </si>
  <si>
    <t>DEPARTMENT OF FIRE PROGRAMS</t>
  </si>
  <si>
    <t>DIVISION OF CAPITOL POLICE</t>
  </si>
  <si>
    <t>STATE WATER COMMISSION</t>
  </si>
  <si>
    <t>Agency Number:</t>
  </si>
  <si>
    <t>Agency Name:</t>
  </si>
  <si>
    <t>Agency Contact:</t>
  </si>
  <si>
    <t>Cecelia Storm</t>
  </si>
  <si>
    <t>Tammy Davidson</t>
  </si>
  <si>
    <t>VIRGINIA STATE CRIME COMMISSION</t>
  </si>
  <si>
    <t>Douglas Page</t>
  </si>
  <si>
    <t>11)</t>
  </si>
  <si>
    <t>Christie Wells</t>
  </si>
  <si>
    <t>OFFICE OF THE STATE INSPECTOR GENERAL</t>
  </si>
  <si>
    <t>Janice Rankin</t>
  </si>
  <si>
    <t>Julie O'Kelly</t>
  </si>
  <si>
    <t>12)</t>
  </si>
  <si>
    <r>
      <t xml:space="preserve">An example of an organization that is a joint venture is as follows:  </t>
    </r>
    <r>
      <rPr>
        <i/>
        <sz val="10"/>
        <rFont val="Times New Roman"/>
        <family val="1"/>
      </rPr>
      <t xml:space="preserve">An agency  enters into an agreement with a city to create an organization that operates a performing arts center.  The agency and the city are considered the participants and provided funding to build the center.  The agreement stipulates that the agency and the city will share surpluses of the center equally;  therefore,  the agency and the city have equity interests in the organization.   The agency appoints four of the eight voting members of the organization's governing body and the city appoints the remaining four voting members; therefore, there is joint control.  </t>
    </r>
  </si>
  <si>
    <r>
      <rPr>
        <b/>
        <sz val="10"/>
        <rFont val="Times New Roman"/>
        <family val="1"/>
      </rPr>
      <t xml:space="preserve">a) </t>
    </r>
    <r>
      <rPr>
        <sz val="10"/>
        <rFont val="Times New Roman"/>
        <family val="1"/>
      </rPr>
      <t xml:space="preserve"> Does the agency have any construction or other commitment contracts that aggregate to $5 million or more?</t>
    </r>
  </si>
  <si>
    <r>
      <rPr>
        <b/>
        <sz val="10"/>
        <rFont val="Times New Roman"/>
        <family val="1"/>
      </rPr>
      <t xml:space="preserve">Joint Ventures: </t>
    </r>
    <r>
      <rPr>
        <sz val="10"/>
        <rFont val="Times New Roman"/>
        <family val="1"/>
      </rPr>
      <t xml:space="preserve">  This part includes questions to indicate whether the agency participates in an organization that is a joint venture.   Joint ventures are addressed in </t>
    </r>
    <r>
      <rPr>
        <b/>
        <u/>
        <sz val="10"/>
        <rFont val="Times New Roman"/>
        <family val="1"/>
      </rPr>
      <t>GASBS No. 14</t>
    </r>
    <r>
      <rPr>
        <sz val="10"/>
        <rFont val="Times New Roman"/>
        <family val="1"/>
      </rPr>
      <t xml:space="preserve">, paragraphs 69 to 76.  </t>
    </r>
    <r>
      <rPr>
        <b/>
        <u/>
        <sz val="10"/>
        <rFont val="Times New Roman"/>
        <family val="1"/>
      </rPr>
      <t>GASBS No. 61</t>
    </r>
    <r>
      <rPr>
        <sz val="10"/>
        <rFont val="Times New Roman"/>
        <family val="1"/>
      </rPr>
      <t xml:space="preserve">, paragraph 10, revises the term "investment" with "equity interest" in </t>
    </r>
    <r>
      <rPr>
        <b/>
        <u/>
        <sz val="10"/>
        <rFont val="Times New Roman"/>
        <family val="1"/>
      </rPr>
      <t>GASBS No. 14</t>
    </r>
    <r>
      <rPr>
        <sz val="10"/>
        <rFont val="Times New Roman"/>
        <family val="1"/>
      </rPr>
      <t>, paragraphs 73 &amp; 74.</t>
    </r>
  </si>
  <si>
    <t>Department for Aging and Rehabilitative Services</t>
  </si>
  <si>
    <t>Department of Forensic Science</t>
  </si>
  <si>
    <t>Does the agency have Internally generated intangible assets  - application development stage (i.e., CIP)?</t>
  </si>
  <si>
    <t>Does the agency have any other intangible assets?</t>
  </si>
  <si>
    <t>Does the agency have any Water Rights and/or Easements?</t>
  </si>
  <si>
    <t>Subsequent Events</t>
  </si>
  <si>
    <r>
      <rPr>
        <b/>
        <sz val="10"/>
        <rFont val="Times New Roman"/>
        <family val="1"/>
      </rPr>
      <t xml:space="preserve">f) </t>
    </r>
    <r>
      <rPr>
        <sz val="10"/>
        <rFont val="Times New Roman"/>
        <family val="1"/>
      </rPr>
      <t xml:space="preserve">Does the agency participate in a joint venture?  </t>
    </r>
    <r>
      <rPr>
        <b/>
        <sz val="10"/>
        <rFont val="Times New Roman"/>
        <family val="1"/>
      </rPr>
      <t xml:space="preserve"> 
If yes</t>
    </r>
    <r>
      <rPr>
        <sz val="10"/>
        <rFont val="Times New Roman"/>
        <family val="1"/>
      </rPr>
      <t>, provide the name of the organization(s), and description of the joint venture including the nature of any ongoing financial interest or ongoing financial responsibility resulting from participation in the joint venture.</t>
    </r>
  </si>
  <si>
    <r>
      <t>If yes,</t>
    </r>
    <r>
      <rPr>
        <sz val="10"/>
        <rFont val="Times New Roman"/>
        <family val="1"/>
      </rPr>
      <t xml:space="preserve"> identify the agency/entity that received the sold or pledged receivables.</t>
    </r>
  </si>
  <si>
    <r>
      <t>If yes,</t>
    </r>
    <r>
      <rPr>
        <sz val="10"/>
        <rFont val="Times New Roman"/>
        <family val="1"/>
      </rPr>
      <t xml:space="preserve"> identify the agency/entity that received the sold or pledged revenues.</t>
    </r>
  </si>
  <si>
    <r>
      <t xml:space="preserve">If yes, </t>
    </r>
    <r>
      <rPr>
        <sz val="10"/>
        <rFont val="Times New Roman"/>
        <family val="1"/>
      </rPr>
      <t>identify the agency/entity that received the sold or pledged revenues.</t>
    </r>
  </si>
  <si>
    <r>
      <t>If yes,</t>
    </r>
    <r>
      <rPr>
        <sz val="10"/>
        <rFont val="Times New Roman"/>
        <family val="1"/>
      </rPr>
      <t xml:space="preserve"> identify the agency/entity from which the sold or pledged receivables/revenues were received.</t>
    </r>
  </si>
  <si>
    <r>
      <t>If yes,</t>
    </r>
    <r>
      <rPr>
        <sz val="10"/>
        <rFont val="Times New Roman"/>
        <family val="1"/>
      </rPr>
      <t xml:space="preserve"> identify the agency/entity that received the pledged revenues.</t>
    </r>
  </si>
  <si>
    <r>
      <t>If yes,</t>
    </r>
    <r>
      <rPr>
        <sz val="10"/>
        <rFont val="Times New Roman"/>
        <family val="1"/>
      </rPr>
      <t xml:space="preserve"> identify the agency/entity from which the pledged revenues were received.</t>
    </r>
  </si>
  <si>
    <r>
      <t>If yes,</t>
    </r>
    <r>
      <rPr>
        <sz val="10"/>
        <rFont val="Times New Roman"/>
        <family val="1"/>
      </rPr>
      <t xml:space="preserve"> provide the agency/entity from which the capital assets were acquired.</t>
    </r>
  </si>
  <si>
    <r>
      <t>If yes,</t>
    </r>
    <r>
      <rPr>
        <sz val="10"/>
        <rFont val="Times New Roman"/>
        <family val="1"/>
      </rPr>
      <t xml:space="preserve"> provide the agency/entity to which the capital assets were sold or donated.</t>
    </r>
  </si>
  <si>
    <r>
      <t>If yes,</t>
    </r>
    <r>
      <rPr>
        <sz val="10"/>
        <rFont val="Times New Roman"/>
        <family val="1"/>
      </rPr>
      <t xml:space="preserve"> provide the agency/entity from which the assets were acquired.</t>
    </r>
  </si>
  <si>
    <r>
      <t>If yes,</t>
    </r>
    <r>
      <rPr>
        <sz val="10"/>
        <rFont val="Times New Roman"/>
        <family val="1"/>
      </rPr>
      <t xml:space="preserve"> provide the agency/entity to which the assets were sold or donated.</t>
    </r>
  </si>
  <si>
    <r>
      <rPr>
        <b/>
        <u/>
        <sz val="10"/>
        <rFont val="Times New Roman"/>
        <family val="1"/>
      </rPr>
      <t>GASBS No. 61</t>
    </r>
    <r>
      <rPr>
        <sz val="10"/>
        <rFont val="Times New Roman"/>
        <family val="1"/>
      </rPr>
      <t xml:space="preserve">, </t>
    </r>
    <r>
      <rPr>
        <i/>
        <sz val="10"/>
        <rFont val="Times New Roman"/>
        <family val="1"/>
      </rPr>
      <t>The Financial Reporting Entity: Omnibus,</t>
    </r>
    <r>
      <rPr>
        <sz val="10"/>
        <rFont val="Times New Roman"/>
        <family val="1"/>
      </rPr>
      <t xml:space="preserve"> provides amendments to </t>
    </r>
    <r>
      <rPr>
        <b/>
        <u/>
        <sz val="10"/>
        <rFont val="Times New Roman"/>
        <family val="1"/>
      </rPr>
      <t>GASBS No. 14</t>
    </r>
    <r>
      <rPr>
        <sz val="10"/>
        <rFont val="Times New Roman"/>
        <family val="1"/>
      </rPr>
      <t xml:space="preserve"> and </t>
    </r>
    <r>
      <rPr>
        <b/>
        <u/>
        <sz val="10"/>
        <rFont val="Times New Roman"/>
        <family val="1"/>
      </rPr>
      <t>GASBS No. 34</t>
    </r>
    <r>
      <rPr>
        <sz val="10"/>
        <rFont val="Times New Roman"/>
        <family val="1"/>
      </rPr>
      <t xml:space="preserve">.  DOA may request additional information in a separate communication. </t>
    </r>
  </si>
  <si>
    <t>Name of the Related Party/Type of relationship</t>
  </si>
  <si>
    <t>6A</t>
  </si>
  <si>
    <t>6B</t>
  </si>
  <si>
    <r>
      <t>k)</t>
    </r>
    <r>
      <rPr>
        <sz val="10"/>
        <rFont val="Times New Roman"/>
        <family val="1"/>
      </rPr>
      <t xml:space="preserve"> Excluding all capital assets, did the agency receive any other asset(s) in prior fiscal years </t>
    </r>
    <r>
      <rPr>
        <b/>
        <sz val="10"/>
        <rFont val="Times New Roman"/>
        <family val="1"/>
      </rPr>
      <t>not previously reported</t>
    </r>
    <r>
      <rPr>
        <sz val="10"/>
        <rFont val="Times New Roman"/>
        <family val="1"/>
      </rPr>
      <t xml:space="preserve"> through either intra-entity sales or donations that are still in the agency's possession and were not already mentioned in previous questions?</t>
    </r>
  </si>
  <si>
    <t>Michelle Vucci</t>
  </si>
  <si>
    <r>
      <rPr>
        <b/>
        <sz val="10"/>
        <rFont val="Times New Roman"/>
        <family val="1"/>
      </rPr>
      <t>b)</t>
    </r>
    <r>
      <rPr>
        <sz val="10"/>
        <rFont val="Times New Roman"/>
        <family val="1"/>
      </rPr>
      <t xml:space="preserve"> Is the agency a participant of an organization that is similar to a joint venture; however, there is no joint control because one participant (i.e. majority participant) appoints a voting majority of the organization's governing body?  
</t>
    </r>
    <r>
      <rPr>
        <b/>
        <sz val="10"/>
        <rFont val="Times New Roman"/>
        <family val="1"/>
      </rPr>
      <t>If yes</t>
    </r>
    <r>
      <rPr>
        <sz val="10"/>
        <rFont val="Times New Roman"/>
        <family val="1"/>
      </rPr>
      <t>, provide the name of the organization(s), and description.</t>
    </r>
  </si>
  <si>
    <r>
      <rPr>
        <b/>
        <u/>
        <sz val="12"/>
        <color indexed="12"/>
        <rFont val="Times New Roman"/>
        <family val="1"/>
      </rPr>
      <t>Note</t>
    </r>
    <r>
      <rPr>
        <b/>
        <sz val="12"/>
        <color indexed="12"/>
        <rFont val="Times New Roman"/>
        <family val="1"/>
      </rPr>
      <t xml:space="preserve">:  </t>
    </r>
    <r>
      <rPr>
        <b/>
        <u/>
        <sz val="12"/>
        <color indexed="12"/>
        <rFont val="Times New Roman"/>
        <family val="1"/>
      </rPr>
      <t>ALL</t>
    </r>
    <r>
      <rPr>
        <b/>
        <sz val="12"/>
        <color indexed="12"/>
        <rFont val="Times New Roman"/>
        <family val="1"/>
      </rPr>
      <t xml:space="preserve"> questions for </t>
    </r>
    <r>
      <rPr>
        <b/>
        <u/>
        <sz val="12"/>
        <color indexed="12"/>
        <rFont val="Times New Roman"/>
        <family val="1"/>
      </rPr>
      <t>EACH</t>
    </r>
    <r>
      <rPr>
        <b/>
        <sz val="12"/>
        <color indexed="12"/>
        <rFont val="Times New Roman"/>
        <family val="1"/>
      </rPr>
      <t xml:space="preserve"> attachment </t>
    </r>
    <r>
      <rPr>
        <b/>
        <u/>
        <sz val="12"/>
        <color indexed="12"/>
        <rFont val="Times New Roman"/>
        <family val="1"/>
      </rPr>
      <t>MUST</t>
    </r>
    <r>
      <rPr>
        <b/>
        <sz val="12"/>
        <color indexed="12"/>
        <rFont val="Times New Roman"/>
        <family val="1"/>
      </rPr>
      <t xml:space="preserve"> be answered 
in order for the summary sheet to be accurate.  </t>
    </r>
  </si>
  <si>
    <t>Answer Required</t>
  </si>
  <si>
    <r>
      <t>All agencies</t>
    </r>
    <r>
      <rPr>
        <b/>
        <sz val="12"/>
        <color indexed="12"/>
        <rFont val="Times New Roman"/>
        <family val="1"/>
      </rPr>
      <t xml:space="preserve"> must complete the following checklist to determine what other information is required to be submitted.  Use the drop-down list and answer yes or no.</t>
    </r>
  </si>
  <si>
    <r>
      <t>If yes,</t>
    </r>
    <r>
      <rPr>
        <sz val="10"/>
        <rFont val="Times New Roman"/>
        <family val="1"/>
      </rPr>
      <t xml:space="preserve"> will these capital assets be reported on GAAP Basis Financial Statement Templates (Attachments 10-12)?  If so, please list the template fund that will report these assets.</t>
    </r>
  </si>
  <si>
    <r>
      <t>If yes,</t>
    </r>
    <r>
      <rPr>
        <sz val="10"/>
        <rFont val="Times New Roman"/>
        <family val="1"/>
      </rPr>
      <t xml:space="preserve"> were these capital assets sold or donated by a GAAP Basis Financial Statement Template fund (Attachments 10-12)?  If so, please list the template fund that sold or donated these assets.</t>
    </r>
  </si>
  <si>
    <r>
      <t>If yes,</t>
    </r>
    <r>
      <rPr>
        <sz val="10"/>
        <rFont val="Times New Roman"/>
        <family val="1"/>
      </rPr>
      <t xml:space="preserve"> are these capital assets reported on a GAAP Basis Financial Statement Template (Attachments 10-12)?  If so, please list the template fund that will report these assets.</t>
    </r>
  </si>
  <si>
    <t>13)</t>
  </si>
  <si>
    <t>Department of Small Business and Supplier Diversity</t>
  </si>
  <si>
    <t>10)</t>
  </si>
  <si>
    <t>9)</t>
  </si>
  <si>
    <t>Yes or No</t>
  </si>
  <si>
    <r>
      <t>GASBS No. 48</t>
    </r>
    <r>
      <rPr>
        <sz val="10"/>
        <rFont val="Times New Roman"/>
        <family val="1"/>
      </rPr>
      <t xml:space="preserve">, </t>
    </r>
    <r>
      <rPr>
        <i/>
        <sz val="10"/>
        <rFont val="Times New Roman"/>
        <family val="1"/>
      </rPr>
      <t>Sales and Pledges of Receivables and Future Revenues and Intra-Entity Transfers of Assets and Future Revenues,</t>
    </r>
    <r>
      <rPr>
        <sz val="10"/>
        <rFont val="Times New Roman"/>
        <family val="1"/>
      </rPr>
      <t xml:space="preserve"> establishes accounting and financial reporting standards for transactions in which a government receives, or is entitled to, resources in exchange for future cash flows generated by collecting specific receivables or specific future revenues.  It also contains provisions that apply to certain situations in which a government does not receive resources but, nevertheless, pledges or commits future cash flows generated by collecting specific future revenues.  In addition, this Statement establishes accounting and financial reporting standards that apply to all intra-entity transfers of assets (including capital and financial) and future revenues.  This Statement does not apply to a government's pledge of its "full faith and credit" as security for its own debt or the debt of a component unit.</t>
    </r>
  </si>
  <si>
    <t>Department of Agriculture &amp; Consumer Services</t>
  </si>
  <si>
    <t>SECRETARY OF VETERANS AND DEFENSE AFFAIRS</t>
  </si>
  <si>
    <r>
      <rPr>
        <b/>
        <sz val="10"/>
        <rFont val="Times New Roman"/>
        <family val="1"/>
      </rPr>
      <t>b)</t>
    </r>
    <r>
      <rPr>
        <sz val="10"/>
        <rFont val="Times New Roman"/>
        <family val="1"/>
      </rPr>
      <t xml:space="preserve"> </t>
    </r>
    <r>
      <rPr>
        <b/>
        <sz val="10"/>
        <rFont val="Times New Roman"/>
        <family val="1"/>
      </rPr>
      <t>If yes</t>
    </r>
    <r>
      <rPr>
        <sz val="10"/>
        <rFont val="Times New Roman"/>
        <family val="1"/>
      </rPr>
      <t>, does the agency use the commodity in normal operations?</t>
    </r>
  </si>
  <si>
    <r>
      <rPr>
        <b/>
        <sz val="10"/>
        <rFont val="Times New Roman"/>
        <family val="1"/>
      </rPr>
      <t>c)</t>
    </r>
    <r>
      <rPr>
        <sz val="10"/>
        <rFont val="Times New Roman"/>
        <family val="1"/>
      </rPr>
      <t xml:space="preserve"> </t>
    </r>
    <r>
      <rPr>
        <b/>
        <sz val="10"/>
        <rFont val="Times New Roman"/>
        <family val="1"/>
      </rPr>
      <t>If yes</t>
    </r>
    <r>
      <rPr>
        <sz val="10"/>
        <rFont val="Times New Roman"/>
        <family val="1"/>
      </rPr>
      <t>, does the agency normally take delivery of any commodity?</t>
    </r>
  </si>
  <si>
    <t>VIRGINIA COMMISSION ON INTERGOVERNMENTAL COOPERATION</t>
  </si>
  <si>
    <t>DIVISION OF LEGISLATIVE AUTOMATED SYSTEMS</t>
  </si>
  <si>
    <t>DEPARTMENT OF ELECTIONS</t>
  </si>
  <si>
    <t>VIRGINIA LOTTERY</t>
  </si>
  <si>
    <t>VIRGINIA WORKERS' COMPENSATION COMMISSION</t>
  </si>
  <si>
    <t>DEPARTMENT OF EDUCATION-DIRECT AID TO PUBLIC EDUCATION</t>
  </si>
  <si>
    <t>DEPARTMENT OF CONSERVATION AND RECREATION</t>
  </si>
  <si>
    <t>Sharon Partee</t>
  </si>
  <si>
    <t>VIRGINIA SCHOOL FOR THE DEAF AND THE BLIND</t>
  </si>
  <si>
    <t>STATE COUNCIL OF HIGHER EDUCATION FOR VIRGINIA</t>
  </si>
  <si>
    <t>VIRGINIA REHABILITATION CENTER FOR THE BLIND AND VISION IMPAIRED</t>
  </si>
  <si>
    <t>DEPARTMENT OF RAIL AND PUBLIC TRANSPORTATION</t>
  </si>
  <si>
    <t>VIRGINIA COMMERCIAL SPACE FLIGHT AUTHORITY</t>
  </si>
  <si>
    <t>DEPARTMENT OF MEDICAL ASSISTANCE SERVICES</t>
  </si>
  <si>
    <t>VIRGINIA BOARD FOR PEOPLE WITH DISABILITIES</t>
  </si>
  <si>
    <t>Theodore Darden, Jr.</t>
  </si>
  <si>
    <t>VIRGINIA FREEDOM OF INFORMATION ADVISORY COUNCIL</t>
  </si>
  <si>
    <t>JOINT COMMISSION ON TECHNOLOGY AND SCIENCE</t>
  </si>
  <si>
    <t>N/A</t>
  </si>
  <si>
    <t>LIEUTENANT GOVERNOR</t>
  </si>
  <si>
    <t>DEPARTMENT FOR AGING AND REHABILITATIVE SERVICES</t>
  </si>
  <si>
    <t>DEPARTMENT OF SMALL BUSINESS AND SUPPLIER DIVERSITY</t>
  </si>
  <si>
    <t>HIGHER EDUCATION RESEARCH INITIATIVE</t>
  </si>
  <si>
    <t xml:space="preserve">Virginia Lottery </t>
  </si>
  <si>
    <t>Certification</t>
  </si>
  <si>
    <t>14)</t>
  </si>
  <si>
    <r>
      <t xml:space="preserve">4) </t>
    </r>
    <r>
      <rPr>
        <b/>
        <sz val="10"/>
        <rFont val="Times New Roman"/>
        <family val="1"/>
      </rPr>
      <t xml:space="preserve">Disposals of government operations - </t>
    </r>
    <r>
      <rPr>
        <sz val="10"/>
        <rFont val="Times New Roman"/>
        <family val="1"/>
      </rPr>
      <t xml:space="preserve">government disposed of operations by either a sale or transfer of operations as described in parts 2 and/or 3 above. </t>
    </r>
    <r>
      <rPr>
        <b/>
        <sz val="10"/>
        <rFont val="Times New Roman"/>
        <family val="1"/>
      </rPr>
      <t>(</t>
    </r>
    <r>
      <rPr>
        <b/>
        <u/>
        <sz val="10"/>
        <rFont val="Times New Roman"/>
        <family val="1"/>
      </rPr>
      <t>GASBS No. 69</t>
    </r>
    <r>
      <rPr>
        <b/>
        <sz val="10"/>
        <rFont val="Times New Roman"/>
        <family val="1"/>
      </rPr>
      <t xml:space="preserve">, </t>
    </r>
    <r>
      <rPr>
        <sz val="10"/>
        <rFont val="Times New Roman"/>
        <family val="1"/>
      </rPr>
      <t>paragraphs 51-54</t>
    </r>
    <r>
      <rPr>
        <b/>
        <sz val="10"/>
        <rFont val="Times New Roman"/>
        <family val="1"/>
      </rPr>
      <t>)</t>
    </r>
  </si>
  <si>
    <r>
      <t>(</t>
    </r>
    <r>
      <rPr>
        <b/>
        <u/>
        <sz val="10"/>
        <rFont val="Times New Roman"/>
        <family val="1"/>
      </rPr>
      <t>Note</t>
    </r>
    <r>
      <rPr>
        <sz val="10"/>
        <rFont val="Times New Roman"/>
        <family val="1"/>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</si>
  <si>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Were the potential component units evaluated in the prior years?</t>
  </si>
  <si>
    <t>Is the agency required to prepare GAAP Basis Financial Statement Templates (Attachments 9-12) for all funds with energy performance contract related activity?</t>
  </si>
  <si>
    <r>
      <t>If yes to 1 and no to 2</t>
    </r>
    <r>
      <rPr>
        <sz val="10"/>
        <rFont val="Times New Roman"/>
        <family val="1"/>
      </rPr>
      <t>, complete Attachment 5 for any funds not included in the GAAP Basis Financial Statement Templates (Attachments 9-12).</t>
    </r>
  </si>
  <si>
    <t>Does the agency use CIPPS for all of its employees and have leave liability that is reported on CIPPS that is not included on a financial statement template (Attachments 9-12)?</t>
  </si>
  <si>
    <t>Does the agency use TAL for all of its employees and have leave liability that is reported on TAL that is not included on a financial statement template (Attachments 9-12)?</t>
  </si>
  <si>
    <t>Is the agency required to prepare GAAP Basis Financial Statement Templates (Attachments 9-12) for all funds with non-energy contract installment purchases?</t>
  </si>
  <si>
    <r>
      <t>If yes to 1 and no to 2</t>
    </r>
    <r>
      <rPr>
        <sz val="10"/>
        <rFont val="Times New Roman"/>
        <family val="1"/>
      </rPr>
      <t>, complete Attachment 7 for any funds not included in the GAAP Basis Financial Statement Templates (Attachments 9-12).</t>
    </r>
  </si>
  <si>
    <r>
      <t xml:space="preserve">Does the agency submit capital asset information using the separate communication from DOA </t>
    </r>
    <r>
      <rPr>
        <b/>
        <sz val="10"/>
        <rFont val="Times New Roman"/>
        <family val="1"/>
      </rPr>
      <t>or</t>
    </r>
    <r>
      <rPr>
        <sz val="10"/>
        <rFont val="Times New Roman"/>
        <family val="1"/>
      </rPr>
      <t xml:space="preserve"> complete a financial statement template (Attachments 9-12) for </t>
    </r>
    <r>
      <rPr>
        <b/>
        <sz val="10"/>
        <rFont val="Times New Roman"/>
        <family val="1"/>
      </rPr>
      <t>all</t>
    </r>
    <r>
      <rPr>
        <sz val="10"/>
        <rFont val="Times New Roman"/>
        <family val="1"/>
      </rPr>
      <t xml:space="preserve"> funds of the agency?</t>
    </r>
  </si>
  <si>
    <r>
      <t xml:space="preserve">Does the agency submit capital asset information using the separate communication from DOA or complete a financial statement template (Attachments 9-12)  for </t>
    </r>
    <r>
      <rPr>
        <b/>
        <sz val="10"/>
        <rFont val="Times New Roman"/>
        <family val="1"/>
      </rPr>
      <t>all</t>
    </r>
    <r>
      <rPr>
        <sz val="10"/>
        <rFont val="Times New Roman"/>
        <family val="1"/>
      </rPr>
      <t xml:space="preserve"> funds of the agency?</t>
    </r>
  </si>
  <si>
    <t>Did the agency recognize any insurance recoveries during the fiscal year that are not included in GAAP Basis Financial Statement Templates (Attachments 9-12) ?</t>
  </si>
  <si>
    <t>Did the agency incur or does it reasonably expect to incur pollution remediation related costs that are not included in GAAP Basis Financial Statement Templates (Attachments 9-12)?</t>
  </si>
  <si>
    <r>
      <t xml:space="preserve">1)  </t>
    </r>
    <r>
      <rPr>
        <b/>
        <sz val="10"/>
        <rFont val="Times New Roman"/>
        <family val="1"/>
      </rPr>
      <t>Government mergers</t>
    </r>
    <r>
      <rPr>
        <sz val="10"/>
        <rFont val="Times New Roman"/>
        <family val="1"/>
      </rPr>
      <t xml:space="preserve"> - two or more separate legal entities combine to form a new entity or are absorbed into one or more continuing governments in which no significant consideration is exchanged (</t>
    </r>
    <r>
      <rPr>
        <b/>
        <u/>
        <sz val="10"/>
        <rFont val="Times New Roman"/>
        <family val="1"/>
      </rPr>
      <t>GASBS No. 69</t>
    </r>
    <r>
      <rPr>
        <b/>
        <sz val="10"/>
        <rFont val="Times New Roman"/>
        <family val="1"/>
      </rPr>
      <t>,</t>
    </r>
    <r>
      <rPr>
        <sz val="10"/>
        <rFont val="Times New Roman"/>
        <family val="1"/>
      </rPr>
      <t xml:space="preserve"> paragraphs 9, 10, 13-28)</t>
    </r>
  </si>
  <si>
    <t>Is the agency required to prepare GAAP Basis Financial Statement Templates (Attachments 9-12) for all funds that have retainage payable?</t>
  </si>
  <si>
    <r>
      <rPr>
        <b/>
        <u/>
        <sz val="11"/>
        <rFont val="Times New Roman"/>
        <family val="1"/>
      </rPr>
      <t>Note</t>
    </r>
    <r>
      <rPr>
        <b/>
        <sz val="11"/>
        <rFont val="Times New Roman"/>
        <family val="1"/>
      </rPr>
      <t xml:space="preserve">: In addition to responding to the questions below, evaluate whether there are reporting implications that are not addressed by the following questions. If so, please contact DOA.
</t>
    </r>
  </si>
  <si>
    <r>
      <t>e)</t>
    </r>
    <r>
      <rPr>
        <sz val="10"/>
        <rFont val="Times New Roman"/>
        <family val="1"/>
      </rPr>
      <t xml:space="preserve">  Question "d" refers to instances where the agency is the transferor.  Does the agency have any transactions in which the </t>
    </r>
    <r>
      <rPr>
        <b/>
        <sz val="10"/>
        <rFont val="Times New Roman"/>
        <family val="1"/>
      </rPr>
      <t>agency is the transferee</t>
    </r>
    <r>
      <rPr>
        <sz val="10"/>
        <rFont val="Times New Roman"/>
        <family val="1"/>
      </rPr>
      <t xml:space="preserve"> of specific pledged future revenues where the agency </t>
    </r>
    <r>
      <rPr>
        <b/>
        <sz val="10"/>
        <rFont val="Times New Roman"/>
        <family val="1"/>
      </rPr>
      <t xml:space="preserve">did not provide resources </t>
    </r>
    <r>
      <rPr>
        <sz val="10"/>
        <rFont val="Times New Roman"/>
        <family val="1"/>
      </rPr>
      <t>to the transferor?</t>
    </r>
  </si>
  <si>
    <r>
      <t xml:space="preserve">If yes, </t>
    </r>
    <r>
      <rPr>
        <sz val="10"/>
        <rFont val="Times New Roman"/>
        <family val="1"/>
      </rPr>
      <t>complete Attachment 26.</t>
    </r>
  </si>
  <si>
    <r>
      <t>If yes,</t>
    </r>
    <r>
      <rPr>
        <sz val="10"/>
        <rFont val="Times New Roman"/>
        <family val="1"/>
      </rPr>
      <t xml:space="preserve"> complete Attachment 24.
</t>
    </r>
    <r>
      <rPr>
        <b/>
        <u/>
        <sz val="10"/>
        <rFont val="Times New Roman"/>
        <family val="1"/>
      </rPr>
      <t>Note</t>
    </r>
    <r>
      <rPr>
        <b/>
        <sz val="10"/>
        <rFont val="Times New Roman"/>
        <family val="1"/>
      </rPr>
      <t>:</t>
    </r>
    <r>
      <rPr>
        <sz val="10"/>
        <rFont val="Times New Roman"/>
        <family val="1"/>
      </rPr>
      <t xml:space="preserve"> If the endowment has land or real estate held as an investment, contact DOA.</t>
    </r>
  </si>
  <si>
    <r>
      <t>If yes to 1 and no to 2,</t>
    </r>
    <r>
      <rPr>
        <sz val="10"/>
        <rFont val="Times New Roman"/>
        <family val="1"/>
      </rPr>
      <t xml:space="preserve"> complete Attachment 22 for funds not included in the GAAP Basis Financial Statement Templates (Attachments 9-12).</t>
    </r>
  </si>
  <si>
    <t>Att. 26 - No test needed, Summary sheet automatically calculates a yes or no based on the answer.</t>
  </si>
  <si>
    <t>This formula is a test of the questions for Att. 27</t>
  </si>
  <si>
    <r>
      <t>If yes to 1 and no to 2</t>
    </r>
    <r>
      <rPr>
        <sz val="10"/>
        <rFont val="Times New Roman"/>
        <family val="1"/>
      </rPr>
      <t>, complete Attachment 27.</t>
    </r>
  </si>
  <si>
    <r>
      <t>Note</t>
    </r>
    <r>
      <rPr>
        <b/>
        <sz val="10"/>
        <rFont val="Times New Roman"/>
        <family val="1"/>
      </rPr>
      <t>:</t>
    </r>
    <r>
      <rPr>
        <sz val="10"/>
        <rFont val="Times New Roman"/>
        <family val="1"/>
      </rPr>
      <t xml:space="preserve">  </t>
    </r>
    <r>
      <rPr>
        <b/>
        <sz val="10"/>
        <rFont val="Times New Roman"/>
        <family val="1"/>
      </rPr>
      <t>Attachment 32, Supplemental Information - Revision Control Log</t>
    </r>
    <r>
      <rPr>
        <sz val="10"/>
        <rFont val="Times New Roman"/>
        <family val="1"/>
      </rPr>
      <t xml:space="preserve"> must accompany any revisions </t>
    </r>
    <r>
      <rPr>
        <u/>
        <sz val="10"/>
        <rFont val="Times New Roman"/>
        <family val="1"/>
      </rPr>
      <t>made to supplemental information</t>
    </r>
    <r>
      <rPr>
        <sz val="10"/>
        <rFont val="Times New Roman"/>
        <family val="1"/>
      </rPr>
      <t xml:space="preserve"> subsequent to DOA acceptance of the agency's original submission.</t>
    </r>
  </si>
  <si>
    <t xml:space="preserve">Government-wide Payables and Other Accruals as of June 30 </t>
  </si>
  <si>
    <t xml:space="preserve">Donor-restricted Endowments  </t>
  </si>
  <si>
    <t>Att. 20 - No test needed, Summary sheet automatically calculates a yes or no based on the answer.</t>
  </si>
  <si>
    <t>This is a =OR statement for certain agencies; its response dictates the response to the question 4, att. 21</t>
  </si>
  <si>
    <t>This formula is a test of the questions for Att. 22</t>
  </si>
  <si>
    <t>The following agencies MUST complete Attachment 28:</t>
  </si>
  <si>
    <t>WILSON WORKFORCE AND REHABILITATION CENTER</t>
  </si>
  <si>
    <t>Department of Military Affairs</t>
  </si>
  <si>
    <t>Is agency data recorded in Cardinal as of June 30, 2015?</t>
  </si>
  <si>
    <t xml:space="preserve">Wilson Workforce and Rehabilitation Center </t>
  </si>
  <si>
    <r>
      <t>If yes</t>
    </r>
    <r>
      <rPr>
        <strike/>
        <sz val="10"/>
        <rFont val="Times New Roman"/>
        <family val="1"/>
      </rPr>
      <t xml:space="preserve">, move to question 3a.  
</t>
    </r>
    <r>
      <rPr>
        <b/>
        <strike/>
        <sz val="10"/>
        <rFont val="Times New Roman"/>
        <family val="1"/>
      </rPr>
      <t>If no</t>
    </r>
    <r>
      <rPr>
        <strike/>
        <sz val="10"/>
        <rFont val="Times New Roman"/>
        <family val="1"/>
      </rPr>
      <t>,  IMMEDIATELY contact John Sotos, Assistant Director of Financial Statements, at (804) 225-2111.</t>
    </r>
  </si>
  <si>
    <r>
      <t>If yes to 3a</t>
    </r>
    <r>
      <rPr>
        <strike/>
        <sz val="10"/>
        <rFont val="Times New Roman"/>
        <family val="1"/>
      </rPr>
      <t xml:space="preserve">, </t>
    </r>
    <r>
      <rPr>
        <b/>
        <strike/>
        <sz val="10"/>
        <rFont val="Times New Roman"/>
        <family val="1"/>
      </rPr>
      <t>IMMEDIATELY</t>
    </r>
    <r>
      <rPr>
        <strike/>
        <sz val="10"/>
        <rFont val="Times New Roman"/>
        <family val="1"/>
      </rPr>
      <t xml:space="preserve"> notify John Sotos, Assistant Director of Financial Statements at (804) 225-2111.   A determination will be made as to whether any of the termination benefits provided were associated with the non-state Pension or OPEB. In cases where it was, the effect on the actuarial liability calculated and reported for the non-state Pension or OPEB would have to be disclosed.</t>
    </r>
  </si>
  <si>
    <t>REMOVE once copied to attachment 25 and att 9-12</t>
  </si>
  <si>
    <t>15)</t>
  </si>
  <si>
    <r>
      <t>If yes to 1 and no to 2</t>
    </r>
    <r>
      <rPr>
        <sz val="10"/>
        <rFont val="Times New Roman"/>
        <family val="1"/>
      </rPr>
      <t xml:space="preserve">, provide a fluctuation explanation to the right.
</t>
    </r>
    <r>
      <rPr>
        <b/>
        <sz val="10"/>
        <rFont val="Times New Roman"/>
        <family val="1"/>
      </rPr>
      <t>If yes to 2</t>
    </r>
    <r>
      <rPr>
        <sz val="10"/>
        <rFont val="Times New Roman"/>
        <family val="1"/>
      </rPr>
      <t xml:space="preserve">, complete Attachment 20.   </t>
    </r>
  </si>
  <si>
    <t>If no to 1, complete Attachment 29 for all government-wide accrual amounts not reported in other submissions.</t>
  </si>
  <si>
    <r>
      <rPr>
        <b/>
        <strike/>
        <sz val="10"/>
        <rFont val="Times New Roman"/>
        <family val="1"/>
      </rPr>
      <t>If enhanced retirement benefits are reported that are not from a plan listed below, please provide a brief description including the name of the plan.</t>
    </r>
    <r>
      <rPr>
        <strike/>
        <sz val="10"/>
        <rFont val="Times New Roman"/>
        <family val="1"/>
      </rPr>
      <t xml:space="preserve">  
</t>
    </r>
    <r>
      <rPr>
        <b/>
        <strike/>
        <sz val="10"/>
        <rFont val="Times New Roman"/>
        <family val="1"/>
      </rPr>
      <t>1) the defined benefit pension plan,</t>
    </r>
    <r>
      <rPr>
        <strike/>
        <sz val="10"/>
        <rFont val="Times New Roman"/>
        <family val="1"/>
      </rPr>
      <t xml:space="preserve"> 
</t>
    </r>
    <r>
      <rPr>
        <b/>
        <strike/>
        <sz val="10"/>
        <rFont val="Times New Roman"/>
        <family val="1"/>
      </rPr>
      <t>2) the Commonwealth's Health Insurance Credit (HIC) program</t>
    </r>
    <r>
      <rPr>
        <strike/>
        <sz val="10"/>
        <rFont val="Times New Roman"/>
        <family val="1"/>
      </rPr>
      <t xml:space="preserve"> where benefits are provided to retired employees based on years of service credit or towards their monthly health insurance premiums, 
</t>
    </r>
    <r>
      <rPr>
        <b/>
        <strike/>
        <sz val="10"/>
        <rFont val="Times New Roman"/>
        <family val="1"/>
      </rPr>
      <t xml:space="preserve">3) the Commonwealth's Pre-Medicare Retiree Healthcare program </t>
    </r>
    <r>
      <rPr>
        <strike/>
        <sz val="10"/>
        <rFont val="Times New Roman"/>
        <family val="1"/>
      </rPr>
      <t xml:space="preserve">where the Commonwealth provides a group healthcare plan to retired employees who are not yet eligible to participate in Medicare, 
</t>
    </r>
    <r>
      <rPr>
        <b/>
        <strike/>
        <sz val="10"/>
        <rFont val="Times New Roman"/>
        <family val="1"/>
      </rPr>
      <t>4) the Commonwealth's Group Life Insurance Program</t>
    </r>
    <r>
      <rPr>
        <strike/>
        <sz val="10"/>
        <rFont val="Times New Roman"/>
        <family val="1"/>
      </rPr>
      <t xml:space="preserve"> where the Commonwealth provides postemployment group life insurance benefits to eligible retired employees, or 
</t>
    </r>
    <r>
      <rPr>
        <b/>
        <strike/>
        <sz val="10"/>
        <rFont val="Times New Roman"/>
        <family val="1"/>
      </rPr>
      <t>5) the Commonwealth's Disability Insurance Trust Fund program</t>
    </r>
    <r>
      <rPr>
        <strike/>
        <sz val="10"/>
        <rFont val="Times New Roman"/>
        <family val="1"/>
      </rPr>
      <t xml:space="preserve"> where the Commonwealth provides disability insurance benefits to eligible retired state employees.</t>
    </r>
  </si>
  <si>
    <r>
      <rPr>
        <b/>
        <u/>
        <sz val="10"/>
        <rFont val="Times New Roman"/>
        <family val="1"/>
      </rPr>
      <t>GASBS No. 72</t>
    </r>
    <r>
      <rPr>
        <sz val="10"/>
        <rFont val="Times New Roman"/>
        <family val="1"/>
      </rPr>
      <t xml:space="preserve">, </t>
    </r>
    <r>
      <rPr>
        <i/>
        <sz val="10"/>
        <rFont val="Times New Roman"/>
        <family val="1"/>
      </rPr>
      <t xml:space="preserve">Fair Value Measurement and Application. </t>
    </r>
    <r>
      <rPr>
        <sz val="10"/>
        <rFont val="Times New Roman"/>
        <family val="1"/>
      </rPr>
      <t>This Statement addresses accounting and financial reporting issues related to fair value measurements.</t>
    </r>
  </si>
  <si>
    <t>Overall Category - Description of Deferred Outflows of Resources</t>
  </si>
  <si>
    <t>Overall Category - Description of Deferred Inflows of Resources</t>
  </si>
  <si>
    <t>Deferred Inflows of Resources</t>
  </si>
  <si>
    <t>Deferred Outflows of Resources</t>
  </si>
  <si>
    <r>
      <t xml:space="preserve">5) </t>
    </r>
    <r>
      <rPr>
        <b/>
        <sz val="10"/>
        <rFont val="Times New Roman"/>
        <family val="1"/>
      </rPr>
      <t>Intra-Entity Transfers of Future Revenues</t>
    </r>
    <r>
      <rPr>
        <sz val="10"/>
        <rFont val="Times New Roman"/>
        <family val="1"/>
      </rPr>
      <t xml:space="preserve"> - Amount  the transferee government paid to the transferor government in an intra-entity sale of future revenues (</t>
    </r>
    <r>
      <rPr>
        <b/>
        <u/>
        <sz val="10"/>
        <rFont val="Times New Roman"/>
        <family val="1"/>
      </rPr>
      <t>GASBS No. 65</t>
    </r>
    <r>
      <rPr>
        <sz val="10"/>
        <rFont val="Times New Roman"/>
        <family val="1"/>
      </rPr>
      <t xml:space="preserve"> paragraphs 11 &amp;  13)</t>
    </r>
  </si>
  <si>
    <t>Overall Category - Description of Expenditures/expenses</t>
  </si>
  <si>
    <t>Overall Category - Description of Revenues</t>
  </si>
  <si>
    <r>
      <t>GASBS No. 63</t>
    </r>
    <r>
      <rPr>
        <sz val="10"/>
        <rFont val="Times New Roman"/>
        <family val="1"/>
      </rPr>
      <t xml:space="preserve">, </t>
    </r>
    <r>
      <rPr>
        <i/>
        <sz val="10"/>
        <rFont val="Times New Roman"/>
        <family val="1"/>
      </rPr>
      <t>continued</t>
    </r>
  </si>
  <si>
    <t>Does the agency have any energy performance contracts reported on Attachment 5 that were capitalizable?</t>
  </si>
  <si>
    <t>Virginia Workers' Compensation Commission</t>
  </si>
  <si>
    <t>Department of Aviation</t>
  </si>
  <si>
    <t>Analyst Comments</t>
  </si>
  <si>
    <t>JOINT LEGISLATIVE AUDIT AND REVIEW COMMISSION</t>
  </si>
  <si>
    <t>Danielle Roache</t>
  </si>
  <si>
    <t>Kevin Hill</t>
  </si>
  <si>
    <t>DEPARTMENT OF HOUSING AND COMMUNITY DEVELOPMENT</t>
  </si>
  <si>
    <t>DEPARTMENT OF PROFESSIONAL AND OCCUPATIONAL REGULATION</t>
  </si>
  <si>
    <t>DEPARTMENT OF AGRICULTURE AND CONSUMER SERVICES</t>
  </si>
  <si>
    <t>DEPARTMENT FOR THE BLIND AND VISION IMPAIRED</t>
  </si>
  <si>
    <t>DEPARTMENT FOR THE DEAF AND HARD-OF-HEARING</t>
  </si>
  <si>
    <t>VIRGINIA CONFLICT OF INTEREST AND ETHICS ADVISORY COUNCIL</t>
  </si>
  <si>
    <t xml:space="preserve">GASBS No. 47, Accounting for Termination Benefits, establishes accounting standards for termination benefits. 
Did the agency provide any voluntary termination benefits and/or involuntary termination benefits as of June 30, 2017, that must be recognized in accordance with this statement (i.e. early-retirement incentives, severance benefits, and other termination benefits) that are NOT reported on a GAAP Basis Financial Statement Template (Attachments 9-12)?  
Note:  GASBS No. 47 excludes postemployment benefits (pensions &amp; OPEB), which are part of the compensation that employers offer in exchange for services received or unemployment compensation. 
Note:  Only include benefits intended to hasten an employee's voluntary termination of services or benefits to terminated employees that would not otherwise have been offered.  Do NOT include leave payouts that were provided as compensation for services (i.e. payouts employees would have been entitled to upon resignation) when determining termination benefits.
</t>
  </si>
  <si>
    <r>
      <t>If yes,</t>
    </r>
    <r>
      <rPr>
        <sz val="10"/>
        <rFont val="Times New Roman"/>
        <family val="1"/>
      </rPr>
      <t xml:space="preserve"> complete Attachment 25 for amounts not included on GAAP Basis Financial Statement Templates (Attachments 9-12).
</t>
    </r>
    <r>
      <rPr>
        <b/>
        <u/>
        <sz val="10"/>
        <rFont val="Times New Roman"/>
        <family val="1"/>
      </rPr>
      <t>Note</t>
    </r>
    <r>
      <rPr>
        <b/>
        <sz val="10"/>
        <rFont val="Times New Roman"/>
        <family val="1"/>
      </rPr>
      <t>:</t>
    </r>
    <r>
      <rPr>
        <sz val="10"/>
        <rFont val="Times New Roman"/>
        <family val="1"/>
      </rPr>
      <t xml:space="preserve"> Include benefits intended to hasten an employee's voluntary termination of services or benefits (i.e. early-retirement incentives) or benefits to terminated employees as a result of involuntary terminations. Do NOT include leave payouts that were provided as compensation for services (i.e. payouts employees would have been entitled to upon resignation) when determining termination benefits.</t>
    </r>
  </si>
  <si>
    <t>Reconciliation to Cardinal and Cardinal</t>
  </si>
  <si>
    <t>16)</t>
  </si>
  <si>
    <t>A) yes to 1 and no to 2</t>
  </si>
  <si>
    <t>This formula answers Question #1 and Question #2</t>
  </si>
  <si>
    <t>page numbers will be updated.</t>
  </si>
  <si>
    <t>Does the agency have Federal payables (i.e., for vouchers, salaries, wages, etc.) that did not have offsetting cash on hand (applicable to the specific grant) at June 30?</t>
  </si>
  <si>
    <t>Does the agency provide all receivables information in supplemental requirements?</t>
  </si>
  <si>
    <r>
      <t>If yes</t>
    </r>
    <r>
      <rPr>
        <sz val="10"/>
        <rFont val="Times New Roman"/>
        <family val="1"/>
      </rPr>
      <t xml:space="preserve">, list the agency number, fund, revenue account, description and revised information below.  </t>
    </r>
  </si>
  <si>
    <r>
      <rPr>
        <b/>
        <sz val="10"/>
        <rFont val="Times New Roman"/>
        <family val="1"/>
      </rPr>
      <t>If yes</t>
    </r>
    <r>
      <rPr>
        <sz val="10"/>
        <rFont val="Times New Roman"/>
        <family val="1"/>
      </rPr>
      <t xml:space="preserve">, provide the following information in the space below:
• description
• fund
• revenue account or expenditure program
• amount
</t>
    </r>
  </si>
  <si>
    <r>
      <rPr>
        <b/>
        <sz val="10"/>
        <rFont val="Times New Roman"/>
        <family val="1"/>
      </rPr>
      <t>If yes</t>
    </r>
    <r>
      <rPr>
        <sz val="10"/>
        <rFont val="Times New Roman"/>
        <family val="1"/>
      </rPr>
      <t>, provide the following information in the space below:
• description
• fund
• revenue account or expenditure program
• amount</t>
    </r>
  </si>
  <si>
    <r>
      <t>Purpose</t>
    </r>
    <r>
      <rPr>
        <sz val="10"/>
        <rFont val="Times New Roman"/>
        <family val="1"/>
      </rPr>
      <t>:  This tab is to help ensure completeness of this attachment.  After the attachment is completed please answer the following questions.</t>
    </r>
  </si>
  <si>
    <t>There should be no "Error" messages or cells with "Answer Required".  Have you reviewed the submission and removed all Error messages and answered all questions?  If not, investigate and make corrections as deemed necessary.</t>
  </si>
  <si>
    <r>
      <t>Reasonableness</t>
    </r>
    <r>
      <rPr>
        <sz val="10"/>
        <rFont val="Times New Roman"/>
        <family val="1"/>
      </rPr>
      <t>:  Do amounts appear reasonable?  Some indications of unreasonable amounts are as follows:</t>
    </r>
  </si>
  <si>
    <t xml:space="preserve">a)  There are negative amounts for line items that should not be negative.  </t>
  </si>
  <si>
    <t>b) Significant fluctuations on the attachment between prior year and current year amounts may be an indication of amounts being reported on the incorrect line item.</t>
  </si>
  <si>
    <r>
      <rPr>
        <b/>
        <sz val="10"/>
        <rFont val="Times New Roman"/>
        <family val="1"/>
      </rPr>
      <t xml:space="preserve">Certification: </t>
    </r>
    <r>
      <rPr>
        <sz val="10"/>
        <rFont val="Times New Roman"/>
        <family val="1"/>
      </rPr>
      <t>Do you certify that you have read and understood the instructions for completing this attachment and that (if you are the reviewer) it has been reviewed and is complete and accurate?</t>
    </r>
  </si>
  <si>
    <t>I certify that the above questions have been completed and are accurate.</t>
  </si>
  <si>
    <t>I certify that the above questions have been completed and reviewed.</t>
  </si>
  <si>
    <r>
      <t xml:space="preserve">Attachment 4, 2008 Off Balance Sheet Financial Obligations /  </t>
    </r>
    <r>
      <rPr>
        <i/>
        <strike/>
        <sz val="10"/>
        <color indexed="12"/>
        <rFont val="Times New Roman"/>
        <family val="1"/>
      </rPr>
      <t>Due date:  July 16</t>
    </r>
  </si>
  <si>
    <r>
      <t xml:space="preserve">9) </t>
    </r>
    <r>
      <rPr>
        <b/>
        <strike/>
        <sz val="10"/>
        <rFont val="Times New Roman"/>
        <family val="1"/>
      </rPr>
      <t>Pension-Related</t>
    </r>
    <r>
      <rPr>
        <strike/>
        <sz val="10"/>
        <rFont val="Times New Roman"/>
        <family val="1"/>
      </rPr>
      <t xml:space="preserve"> - VRS defined benefit pension plans</t>
    </r>
    <r>
      <rPr>
        <b/>
        <strike/>
        <u/>
        <sz val="10"/>
        <rFont val="Times New Roman"/>
        <family val="1"/>
      </rPr>
      <t xml:space="preserve"> (GASBS No. 68</t>
    </r>
    <r>
      <rPr>
        <strike/>
        <sz val="10"/>
        <rFont val="Times New Roman"/>
        <family val="1"/>
      </rPr>
      <t xml:space="preserve">, as amended by </t>
    </r>
    <r>
      <rPr>
        <b/>
        <strike/>
        <u/>
        <sz val="10"/>
        <rFont val="Times New Roman"/>
        <family val="1"/>
      </rPr>
      <t>GASBS No. 73)</t>
    </r>
  </si>
  <si>
    <r>
      <t xml:space="preserve">10) </t>
    </r>
    <r>
      <rPr>
        <b/>
        <strike/>
        <sz val="10"/>
        <rFont val="Times New Roman"/>
        <family val="1"/>
      </rPr>
      <t>Pension-Related</t>
    </r>
    <r>
      <rPr>
        <strike/>
        <sz val="10"/>
        <rFont val="Times New Roman"/>
        <family val="1"/>
      </rPr>
      <t xml:space="preserve"> - Other defined benefit pension plans (not with VRS)</t>
    </r>
    <r>
      <rPr>
        <b/>
        <strike/>
        <u/>
        <sz val="10"/>
        <rFont val="Times New Roman"/>
        <family val="1"/>
      </rPr>
      <t xml:space="preserve"> (GASBS No. 68</t>
    </r>
    <r>
      <rPr>
        <strike/>
        <sz val="10"/>
        <rFont val="Times New Roman"/>
        <family val="1"/>
      </rPr>
      <t xml:space="preserve">, as amended by </t>
    </r>
    <r>
      <rPr>
        <b/>
        <strike/>
        <u/>
        <sz val="10"/>
        <rFont val="Times New Roman"/>
        <family val="1"/>
      </rPr>
      <t>GASBS No. 73)</t>
    </r>
  </si>
  <si>
    <r>
      <t xml:space="preserve">14) </t>
    </r>
    <r>
      <rPr>
        <b/>
        <strike/>
        <sz val="10"/>
        <rFont val="Times New Roman"/>
        <family val="1"/>
      </rPr>
      <t>Pension-Related</t>
    </r>
    <r>
      <rPr>
        <strike/>
        <sz val="10"/>
        <rFont val="Times New Roman"/>
        <family val="1"/>
      </rPr>
      <t xml:space="preserve"> - VRS defined benefit pension plans</t>
    </r>
    <r>
      <rPr>
        <b/>
        <strike/>
        <sz val="10"/>
        <rFont val="Times New Roman"/>
        <family val="1"/>
      </rPr>
      <t xml:space="preserve"> </t>
    </r>
    <r>
      <rPr>
        <strike/>
        <sz val="10"/>
        <rFont val="Times New Roman"/>
        <family val="1"/>
      </rPr>
      <t>(</t>
    </r>
    <r>
      <rPr>
        <b/>
        <strike/>
        <u/>
        <sz val="10"/>
        <rFont val="Times New Roman"/>
        <family val="1"/>
      </rPr>
      <t>GASBS No. 68</t>
    </r>
    <r>
      <rPr>
        <strike/>
        <sz val="10"/>
        <rFont val="Times New Roman"/>
        <family val="1"/>
      </rPr>
      <t>)</t>
    </r>
  </si>
  <si>
    <r>
      <t xml:space="preserve">15) </t>
    </r>
    <r>
      <rPr>
        <b/>
        <strike/>
        <sz val="10"/>
        <rFont val="Times New Roman"/>
        <family val="1"/>
      </rPr>
      <t>Pension-Related</t>
    </r>
    <r>
      <rPr>
        <strike/>
        <sz val="10"/>
        <rFont val="Times New Roman"/>
        <family val="1"/>
      </rPr>
      <t xml:space="preserve"> - Other defined benefit pension plans (not with VRS) (</t>
    </r>
    <r>
      <rPr>
        <b/>
        <strike/>
        <u/>
        <sz val="10"/>
        <rFont val="Times New Roman"/>
        <family val="1"/>
      </rPr>
      <t>GASBS No. 68</t>
    </r>
    <r>
      <rPr>
        <strike/>
        <sz val="10"/>
        <rFont val="Times New Roman"/>
        <family val="1"/>
      </rPr>
      <t>)</t>
    </r>
  </si>
  <si>
    <r>
      <rPr>
        <b/>
        <strike/>
        <u/>
        <sz val="10"/>
        <rFont val="Times New Roman"/>
        <family val="1"/>
      </rPr>
      <t>GASBS No. 76</t>
    </r>
    <r>
      <rPr>
        <strike/>
        <sz val="10"/>
        <rFont val="Times New Roman"/>
        <family val="1"/>
      </rPr>
      <t xml:space="preserve">, </t>
    </r>
    <r>
      <rPr>
        <i/>
        <strike/>
        <sz val="10"/>
        <rFont val="Times New Roman"/>
        <family val="1"/>
      </rPr>
      <t xml:space="preserve">The Hierarchy of Generally Accepted Accounting Principles for State and Local Governments. </t>
    </r>
    <r>
      <rPr>
        <strike/>
        <sz val="10"/>
        <rFont val="Times New Roman"/>
        <family val="1"/>
      </rPr>
      <t>This Statement identifies -- in the context of the current governmental financial reporting environment -- the hierarchy of generally accepted account principles (GAAP).</t>
    </r>
  </si>
  <si>
    <r>
      <t xml:space="preserve">Does the agency have any items that need to be restated or reported differently pursuant to </t>
    </r>
    <r>
      <rPr>
        <b/>
        <strike/>
        <u/>
        <sz val="10"/>
        <rFont val="Times New Roman"/>
        <family val="1"/>
      </rPr>
      <t>GASBS No.76</t>
    </r>
    <r>
      <rPr>
        <strike/>
        <sz val="10"/>
        <rFont val="Times New Roman"/>
        <family val="1"/>
      </rPr>
      <t xml:space="preserve"> that will </t>
    </r>
    <r>
      <rPr>
        <b/>
        <strike/>
        <u/>
        <sz val="10"/>
        <rFont val="Times New Roman"/>
        <family val="1"/>
      </rPr>
      <t>not</t>
    </r>
    <r>
      <rPr>
        <strike/>
        <sz val="10"/>
        <rFont val="Times New Roman"/>
        <family val="1"/>
      </rPr>
      <t xml:space="preserve"> be reported via financial statement template or other submissions?   If yes, provide a brief description.</t>
    </r>
  </si>
  <si>
    <t>This formula answers Question #4</t>
  </si>
  <si>
    <t>ONLINE VIRGINIA NETWORK AUTHORITY</t>
  </si>
  <si>
    <t>Bus. Unit</t>
  </si>
  <si>
    <t>Control Bus. Unit</t>
  </si>
  <si>
    <t>SENATE OF VIRGINIA</t>
  </si>
  <si>
    <t>VIRGINIA MANAGEMENT FELLOWS PROGRAM ADMINISTRATION</t>
  </si>
  <si>
    <t>VETERANS SERVICES FOUNDATION</t>
  </si>
  <si>
    <t>ATTORNEY GENERAL AND DEPARTMENT OF LAW</t>
  </si>
  <si>
    <t>DIVISION OF DEBT COLLECTION</t>
  </si>
  <si>
    <t>Kimberly Jezek</t>
  </si>
  <si>
    <t>Danielle Robertson</t>
  </si>
  <si>
    <t>CHILDREN'S SERVICES ACT</t>
  </si>
  <si>
    <t>AGRICULTURAL COUNCIL</t>
  </si>
  <si>
    <t>Sheri Crocker</t>
  </si>
  <si>
    <t>COMMISSION ON THE VIRGINIA ALCOHOL SAFETY ACTION PROGRAM</t>
  </si>
  <si>
    <t>DEPARTMENT OF CORRECTIONS--CENTRAL ADMINISTRATION</t>
  </si>
  <si>
    <t>John C. Moore</t>
  </si>
  <si>
    <t>CITIZENS' ADVISORY COUNCIL ON FURNISHING AND INTERPRETING THE EXECUTIVE MANSION</t>
  </si>
  <si>
    <t>VIRGINIA WORLD WAR I AND WORLD WAR II COMMEMORATION COMMISSION</t>
  </si>
  <si>
    <t>CENTRAL CAPITAL OUTLAY</t>
  </si>
  <si>
    <t>9(C) REVENUE BONDS</t>
  </si>
  <si>
    <t>9(D) REVENUE BONDS</t>
  </si>
  <si>
    <t>CENTRAL APPROPRIATIONS</t>
  </si>
  <si>
    <t>Children's Services Act</t>
  </si>
  <si>
    <t>Department of Forestry</t>
  </si>
  <si>
    <t>Virginia Alcoholic Beverage Control Authority</t>
  </si>
  <si>
    <r>
      <t xml:space="preserve">If </t>
    </r>
    <r>
      <rPr>
        <b/>
        <strike/>
        <sz val="10"/>
        <rFont val="Times New Roman"/>
        <family val="1"/>
      </rPr>
      <t>yes</t>
    </r>
    <r>
      <rPr>
        <strike/>
        <sz val="10"/>
        <rFont val="Times New Roman"/>
        <family val="1"/>
      </rPr>
      <t xml:space="preserve"> to 2, is the previously reported component unit organized as a not-for-profit corporation for which the agency is the sole corporate member, as identified in the component unit's articles of incorporation or bylaws?
Note: </t>
    </r>
    <r>
      <rPr>
        <b/>
        <strike/>
        <u/>
        <sz val="10"/>
        <rFont val="Times New Roman"/>
        <family val="1"/>
      </rPr>
      <t>GASBS No. 80</t>
    </r>
    <r>
      <rPr>
        <strike/>
        <sz val="10"/>
        <rFont val="Times New Roman"/>
        <family val="1"/>
      </rPr>
      <t xml:space="preserve"> does not apply to legally separate, tax-exempt organizations that meet the criteria in </t>
    </r>
    <r>
      <rPr>
        <b/>
        <strike/>
        <u/>
        <sz val="10"/>
        <rFont val="Times New Roman"/>
        <family val="1"/>
      </rPr>
      <t>GASBS No. 39</t>
    </r>
    <r>
      <rPr>
        <strike/>
        <sz val="10"/>
        <rFont val="Times New Roman"/>
        <family val="1"/>
      </rPr>
      <t xml:space="preserve"> to be reported as a discrete component unit.</t>
    </r>
  </si>
  <si>
    <t>B) Yes to 3, Yes to 4, or Yes to 5</t>
  </si>
  <si>
    <r>
      <t>GASBS No. 51</t>
    </r>
    <r>
      <rPr>
        <strike/>
        <sz val="10"/>
        <rFont val="Times New Roman"/>
        <family val="1"/>
      </rPr>
      <t xml:space="preserve">, </t>
    </r>
    <r>
      <rPr>
        <i/>
        <strike/>
        <sz val="10"/>
        <rFont val="Times New Roman"/>
        <family val="1"/>
      </rPr>
      <t>Accounting and Financial Reporting for Intangible Assets,</t>
    </r>
    <r>
      <rPr>
        <strike/>
        <sz val="10"/>
        <rFont val="Times New Roman"/>
        <family val="1"/>
      </rPr>
      <t xml:space="preserve"> requires that all intangible assets not specifically excluded by its scope provisions be classified as capital assets. Accordingly, existing authoritative guidance related to the accounting and financial reporting for capital assets should be applied to these intangible assets, as applicable. This Statement also provides authoritative guidance that specifically addresses the nature of these intangible assets. 
In order to ensure compliance with </t>
    </r>
    <r>
      <rPr>
        <b/>
        <strike/>
        <u/>
        <sz val="10"/>
        <rFont val="Times New Roman"/>
        <family val="1"/>
      </rPr>
      <t>GASBS No. 51</t>
    </r>
    <r>
      <rPr>
        <strike/>
        <sz val="10"/>
        <rFont val="Times New Roman"/>
        <family val="1"/>
      </rPr>
      <t>, please indicate the applicability of the below questions to the agency. Applicability can be determined by a "</t>
    </r>
    <r>
      <rPr>
        <b/>
        <strike/>
        <sz val="10"/>
        <rFont val="Times New Roman"/>
        <family val="1"/>
      </rPr>
      <t>yes"</t>
    </r>
    <r>
      <rPr>
        <strike/>
        <sz val="10"/>
        <rFont val="Times New Roman"/>
        <family val="1"/>
      </rPr>
      <t xml:space="preserve"> answer to any of the following questions.
</t>
    </r>
  </si>
  <si>
    <r>
      <t>a)</t>
    </r>
    <r>
      <rPr>
        <strike/>
        <sz val="10"/>
        <rFont val="Times New Roman"/>
        <family val="1"/>
      </rPr>
      <t xml:space="preserve"> Have you read the most recent update to CAPP Topic No. 30325, Software and Other Intangible Assets?</t>
    </r>
  </si>
  <si>
    <r>
      <t>b)</t>
    </r>
    <r>
      <rPr>
        <strike/>
        <sz val="10"/>
        <rFont val="Times New Roman"/>
        <family val="1"/>
      </rPr>
      <t xml:space="preserve"> Have you read the </t>
    </r>
    <r>
      <rPr>
        <b/>
        <strike/>
        <u/>
        <sz val="10"/>
        <rFont val="Times New Roman"/>
        <family val="1"/>
      </rPr>
      <t>GASBS No. 51</t>
    </r>
    <r>
      <rPr>
        <strike/>
        <sz val="10"/>
        <rFont val="Times New Roman"/>
        <family val="1"/>
      </rPr>
      <t xml:space="preserve"> section of the </t>
    </r>
    <r>
      <rPr>
        <b/>
        <strike/>
        <sz val="10"/>
        <rFont val="Times New Roman"/>
        <family val="1"/>
      </rPr>
      <t xml:space="preserve">Authoritative Literature and Guidance for preparation of GAAP Basis Fund Financial Statement Templates </t>
    </r>
    <r>
      <rPr>
        <strike/>
        <sz val="10"/>
        <rFont val="Times New Roman"/>
        <family val="1"/>
      </rPr>
      <t>on DOA’s website at</t>
    </r>
    <r>
      <rPr>
        <b/>
        <strike/>
        <sz val="10"/>
        <rFont val="Times New Roman"/>
        <family val="1"/>
      </rPr>
      <t xml:space="preserve"> </t>
    </r>
    <r>
      <rPr>
        <b/>
        <strike/>
        <u/>
        <sz val="10"/>
        <color indexed="12"/>
        <rFont val="Times New Roman"/>
        <family val="1"/>
      </rPr>
      <t>www.doa.virginia.gov</t>
    </r>
    <r>
      <rPr>
        <strike/>
        <sz val="10"/>
        <rFont val="Times New Roman"/>
        <family val="1"/>
      </rPr>
      <t>?</t>
    </r>
  </si>
  <si>
    <r>
      <t>c)</t>
    </r>
    <r>
      <rPr>
        <strike/>
        <sz val="10"/>
        <rFont val="Times New Roman"/>
        <family val="1"/>
      </rPr>
      <t xml:space="preserve"> Does the agency have any identifiable intangible assets, including software, which are above $100,000 or the agency's internally developed capitalization threshold?</t>
    </r>
  </si>
  <si>
    <r>
      <t>d)</t>
    </r>
    <r>
      <rPr>
        <strike/>
        <sz val="10"/>
        <rFont val="Times New Roman"/>
        <family val="1"/>
      </rPr>
      <t xml:space="preserve"> </t>
    </r>
    <r>
      <rPr>
        <b/>
        <strike/>
        <sz val="10"/>
        <rFont val="Times New Roman"/>
        <family val="1"/>
      </rPr>
      <t>If yes to 4c)</t>
    </r>
    <r>
      <rPr>
        <strike/>
        <sz val="10"/>
        <rFont val="Times New Roman"/>
        <family val="1"/>
      </rPr>
      <t>, Indicate the category of Intangible Assets below and provide a detailed description in section 4e.</t>
    </r>
  </si>
  <si>
    <r>
      <t>e)</t>
    </r>
    <r>
      <rPr>
        <strike/>
        <sz val="10"/>
        <rFont val="Times New Roman"/>
        <family val="1"/>
      </rPr>
      <t xml:space="preserve"> Please describe the agency's intangible assets below:</t>
    </r>
  </si>
  <si>
    <r>
      <t>f)</t>
    </r>
    <r>
      <rPr>
        <strike/>
        <sz val="10"/>
        <rFont val="Times New Roman"/>
        <family val="1"/>
      </rPr>
      <t xml:space="preserve"> </t>
    </r>
    <r>
      <rPr>
        <b/>
        <strike/>
        <sz val="10"/>
        <rFont val="Times New Roman"/>
        <family val="1"/>
      </rPr>
      <t>If yes to 4c)</t>
    </r>
    <r>
      <rPr>
        <strike/>
        <sz val="10"/>
        <rFont val="Times New Roman"/>
        <family val="1"/>
      </rPr>
      <t xml:space="preserve">, are the agency's intangible assets reported on FAACS? 
</t>
    </r>
    <r>
      <rPr>
        <b/>
        <strike/>
        <sz val="10"/>
        <rFont val="Times New Roman"/>
        <family val="1"/>
      </rPr>
      <t>If yes</t>
    </r>
    <r>
      <rPr>
        <strike/>
        <sz val="10"/>
        <rFont val="Times New Roman"/>
        <family val="1"/>
      </rPr>
      <t xml:space="preserve">, additional information is required on Attachment 14.
</t>
    </r>
    <r>
      <rPr>
        <b/>
        <strike/>
        <sz val="10"/>
        <rFont val="Times New Roman"/>
        <family val="1"/>
      </rPr>
      <t>If no,</t>
    </r>
    <r>
      <rPr>
        <strike/>
        <sz val="10"/>
        <rFont val="Times New Roman"/>
        <family val="1"/>
      </rPr>
      <t xml:space="preserve"> IMMEDIATELY contact FAACS@doa.virginia.gov</t>
    </r>
  </si>
  <si>
    <r>
      <t>g) If yes to 4c)</t>
    </r>
    <r>
      <rPr>
        <strike/>
        <sz val="10"/>
        <rFont val="Times New Roman"/>
        <family val="1"/>
      </rPr>
      <t xml:space="preserve">, are the agency's intangible assets reported on a GAAP Basis Financial Statement Template (Attachments 10-12) or Attachment 14?
</t>
    </r>
    <r>
      <rPr>
        <b/>
        <strike/>
        <sz val="10"/>
        <rFont val="Times New Roman"/>
        <family val="1"/>
      </rPr>
      <t>If yes</t>
    </r>
    <r>
      <rPr>
        <strike/>
        <sz val="10"/>
        <rFont val="Times New Roman"/>
        <family val="1"/>
      </rPr>
      <t xml:space="preserve">, additional information will be required on the GAAP Basis Financial Statement Template or Attachment 14.  Please specify the template(s) being used below.
</t>
    </r>
    <r>
      <rPr>
        <b/>
        <strike/>
        <sz val="10"/>
        <rFont val="Times New Roman"/>
        <family val="1"/>
      </rPr>
      <t>If no</t>
    </r>
    <r>
      <rPr>
        <strike/>
        <sz val="10"/>
        <rFont val="Times New Roman"/>
        <family val="1"/>
      </rPr>
      <t>, IMMEDIATELY contact FAACS@doa.virginia.gov</t>
    </r>
  </si>
  <si>
    <r>
      <t xml:space="preserve">c) Expenditures/expenses  for FY 2018:  Does the agency have any items that would have to be reported as expenses in accordance with </t>
    </r>
    <r>
      <rPr>
        <b/>
        <strike/>
        <u/>
        <sz val="10"/>
        <rFont val="Times New Roman"/>
        <family val="1"/>
      </rPr>
      <t>GASBS No. 65</t>
    </r>
    <r>
      <rPr>
        <strike/>
        <sz val="10"/>
        <rFont val="Times New Roman"/>
        <family val="1"/>
      </rPr>
      <t xml:space="preserve"> for FY 2018?  </t>
    </r>
  </si>
  <si>
    <r>
      <t xml:space="preserve">1) </t>
    </r>
    <r>
      <rPr>
        <b/>
        <strike/>
        <sz val="10"/>
        <rFont val="Times New Roman"/>
        <family val="1"/>
      </rPr>
      <t>Debt Issuance Costs</t>
    </r>
    <r>
      <rPr>
        <strike/>
        <sz val="10"/>
        <rFont val="Times New Roman"/>
        <family val="1"/>
      </rPr>
      <t xml:space="preserve"> - Debt issuance costs, excluding prepaid insurance costs (</t>
    </r>
    <r>
      <rPr>
        <b/>
        <strike/>
        <u/>
        <sz val="10"/>
        <rFont val="Times New Roman"/>
        <family val="1"/>
      </rPr>
      <t>GASBS No. 65</t>
    </r>
    <r>
      <rPr>
        <strike/>
        <sz val="10"/>
        <rFont val="Times New Roman"/>
        <family val="1"/>
      </rPr>
      <t xml:space="preserve"> paragraphs 14 &amp; 15)</t>
    </r>
  </si>
  <si>
    <r>
      <t xml:space="preserve">2) </t>
    </r>
    <r>
      <rPr>
        <b/>
        <strike/>
        <sz val="10"/>
        <rFont val="Times New Roman"/>
        <family val="1"/>
      </rPr>
      <t>Operating Leases</t>
    </r>
    <r>
      <rPr>
        <strike/>
        <sz val="10"/>
        <rFont val="Times New Roman"/>
        <family val="1"/>
      </rPr>
      <t xml:space="preserve"> - Lessor's initial direct costs of an operating lease  (</t>
    </r>
    <r>
      <rPr>
        <b/>
        <strike/>
        <u/>
        <sz val="10"/>
        <rFont val="Times New Roman"/>
        <family val="1"/>
      </rPr>
      <t>GASBS No. 65</t>
    </r>
    <r>
      <rPr>
        <strike/>
        <sz val="10"/>
        <rFont val="Times New Roman"/>
        <family val="1"/>
      </rPr>
      <t xml:space="preserve"> paragraphs 16 &amp; 17)</t>
    </r>
  </si>
  <si>
    <r>
      <t xml:space="preserve">3) </t>
    </r>
    <r>
      <rPr>
        <b/>
        <strike/>
        <sz val="10"/>
        <rFont val="Times New Roman"/>
        <family val="1"/>
      </rPr>
      <t>Insurance Activities</t>
    </r>
    <r>
      <rPr>
        <strike/>
        <sz val="10"/>
        <rFont val="Times New Roman"/>
        <family val="1"/>
      </rPr>
      <t xml:space="preserve"> - Acquisition costs related to insurance activities  (</t>
    </r>
    <r>
      <rPr>
        <b/>
        <strike/>
        <u/>
        <sz val="10"/>
        <rFont val="Times New Roman"/>
        <family val="1"/>
      </rPr>
      <t>GASBS No. 65</t>
    </r>
    <r>
      <rPr>
        <strike/>
        <sz val="10"/>
        <rFont val="Times New Roman"/>
        <family val="1"/>
      </rPr>
      <t xml:space="preserve"> paragraphs 19 &amp; 20)
</t>
    </r>
    <r>
      <rPr>
        <b/>
        <strike/>
        <u/>
        <sz val="10"/>
        <rFont val="Times New Roman"/>
        <family val="1"/>
      </rPr>
      <t>Note</t>
    </r>
    <r>
      <rPr>
        <strike/>
        <sz val="10"/>
        <rFont val="Times New Roman"/>
        <family val="1"/>
      </rPr>
      <t xml:space="preserve">:  </t>
    </r>
    <r>
      <rPr>
        <b/>
        <strike/>
        <u/>
        <sz val="10"/>
        <rFont val="Times New Roman"/>
        <family val="1"/>
      </rPr>
      <t>GASBS No. 62</t>
    </r>
    <r>
      <rPr>
        <strike/>
        <sz val="10"/>
        <rFont val="Times New Roman"/>
        <family val="1"/>
      </rPr>
      <t xml:space="preserve"> paragraphs 400 - 430 establish accounting and financial reporting standards for short-duration insurance contracts underwritten by insurance entities other than public entity risk pools  and </t>
    </r>
    <r>
      <rPr>
        <b/>
        <strike/>
        <u/>
        <sz val="10"/>
        <rFont val="Times New Roman"/>
        <family val="1"/>
      </rPr>
      <t>GASBS No. 10</t>
    </r>
    <r>
      <rPr>
        <strike/>
        <sz val="10"/>
        <rFont val="Times New Roman"/>
        <family val="1"/>
      </rPr>
      <t xml:space="preserve"> paragraphs 17-51 &amp; 81 establish accounting and financial reporting standards for public entity risk pools.  In addition, </t>
    </r>
    <r>
      <rPr>
        <b/>
        <strike/>
        <u/>
        <sz val="10"/>
        <rFont val="Times New Roman"/>
        <family val="1"/>
      </rPr>
      <t>GASBS No. 62</t>
    </r>
    <r>
      <rPr>
        <strike/>
        <sz val="10"/>
        <rFont val="Times New Roman"/>
        <family val="1"/>
      </rPr>
      <t xml:space="preserve"> paragraph 412 and </t>
    </r>
    <r>
      <rPr>
        <b/>
        <strike/>
        <u/>
        <sz val="10"/>
        <rFont val="Times New Roman"/>
        <family val="1"/>
      </rPr>
      <t>GASBS No. 10</t>
    </r>
    <r>
      <rPr>
        <strike/>
        <sz val="10"/>
        <rFont val="Times New Roman"/>
        <family val="1"/>
      </rPr>
      <t xml:space="preserve"> paragraph 28 define acquisition costs as costs that vary with and are primarily related to the acquisition of new and renewal insurance contracts.  Commissions and other costs (e.g., salaries of certain employees involved in the underwriting and policy issue functions, and medical and inspection fees) primarily related to insurance contracts issued or renewed during the period in which the costs are incurred should be considered acquisition costs.</t>
    </r>
  </si>
  <si>
    <r>
      <t xml:space="preserve">4) </t>
    </r>
    <r>
      <rPr>
        <b/>
        <strike/>
        <sz val="10"/>
        <rFont val="Times New Roman"/>
        <family val="1"/>
      </rPr>
      <t xml:space="preserve">Lending Activities </t>
    </r>
    <r>
      <rPr>
        <strike/>
        <sz val="10"/>
        <rFont val="Times New Roman"/>
        <family val="1"/>
      </rPr>
      <t>- Direct loan origination costs   (</t>
    </r>
    <r>
      <rPr>
        <b/>
        <strike/>
        <u/>
        <sz val="10"/>
        <rFont val="Times New Roman"/>
        <family val="1"/>
      </rPr>
      <t>GASBS No. 65</t>
    </r>
    <r>
      <rPr>
        <strike/>
        <sz val="10"/>
        <rFont val="Times New Roman"/>
        <family val="1"/>
      </rPr>
      <t xml:space="preserve"> paragraphs 21 &amp; 22)</t>
    </r>
  </si>
  <si>
    <r>
      <t xml:space="preserve">5) </t>
    </r>
    <r>
      <rPr>
        <b/>
        <strike/>
        <sz val="10"/>
        <rFont val="Times New Roman"/>
        <family val="1"/>
      </rPr>
      <t>Lending Activities</t>
    </r>
    <r>
      <rPr>
        <strike/>
        <sz val="10"/>
        <rFont val="Times New Roman"/>
        <family val="1"/>
      </rPr>
      <t xml:space="preserve"> - Fees paid related to the purchase of a loan or group of loans (</t>
    </r>
    <r>
      <rPr>
        <b/>
        <strike/>
        <u/>
        <sz val="10"/>
        <rFont val="Times New Roman"/>
        <family val="1"/>
      </rPr>
      <t>GASBS No. 65</t>
    </r>
    <r>
      <rPr>
        <strike/>
        <sz val="10"/>
        <rFont val="Times New Roman"/>
        <family val="1"/>
      </rPr>
      <t xml:space="preserve"> paragraphs 21 &amp;  24)</t>
    </r>
  </si>
  <si>
    <r>
      <t xml:space="preserve">6) </t>
    </r>
    <r>
      <rPr>
        <b/>
        <strike/>
        <sz val="10"/>
        <rFont val="Times New Roman"/>
        <family val="1"/>
      </rPr>
      <t xml:space="preserve">Mortgage Banking Activities </t>
    </r>
    <r>
      <rPr>
        <strike/>
        <sz val="10"/>
        <rFont val="Times New Roman"/>
        <family val="1"/>
      </rPr>
      <t>- Direct loan origination costs for loans held for investment (</t>
    </r>
    <r>
      <rPr>
        <b/>
        <strike/>
        <u/>
        <sz val="10"/>
        <rFont val="Times New Roman"/>
        <family val="1"/>
      </rPr>
      <t>GASBS No. 65</t>
    </r>
    <r>
      <rPr>
        <strike/>
        <sz val="10"/>
        <rFont val="Times New Roman"/>
        <family val="1"/>
      </rPr>
      <t xml:space="preserve"> paragraphs 25 &amp; 26)</t>
    </r>
  </si>
  <si>
    <r>
      <t xml:space="preserve">d) Revenues for FY 2018:  Does the agency have any of the items that would  have to be reported as revenue in accordance with </t>
    </r>
    <r>
      <rPr>
        <b/>
        <strike/>
        <u/>
        <sz val="10"/>
        <rFont val="Times New Roman"/>
        <family val="1"/>
      </rPr>
      <t>GASBS No. 65</t>
    </r>
    <r>
      <rPr>
        <strike/>
        <sz val="10"/>
        <rFont val="Times New Roman"/>
        <family val="1"/>
      </rPr>
      <t xml:space="preserve"> for FY 2018?
DOA may request additional information in a separate communication.</t>
    </r>
  </si>
  <si>
    <r>
      <t xml:space="preserve">1) </t>
    </r>
    <r>
      <rPr>
        <b/>
        <strike/>
        <sz val="10"/>
        <rFont val="Times New Roman"/>
        <family val="1"/>
      </rPr>
      <t>Lending Activities</t>
    </r>
    <r>
      <rPr>
        <strike/>
        <sz val="10"/>
        <rFont val="Times New Roman"/>
        <family val="1"/>
      </rPr>
      <t xml:space="preserve"> -  In lending activities, loan origination fees (excluding portion for points) received by lender   (</t>
    </r>
    <r>
      <rPr>
        <b/>
        <strike/>
        <u/>
        <sz val="10"/>
        <rFont val="Times New Roman"/>
        <family val="1"/>
      </rPr>
      <t>GASBS No. 65</t>
    </r>
    <r>
      <rPr>
        <strike/>
        <sz val="10"/>
        <rFont val="Times New Roman"/>
        <family val="1"/>
      </rPr>
      <t xml:space="preserve"> paragraphs 21 &amp; 22)</t>
    </r>
  </si>
  <si>
    <r>
      <t xml:space="preserve">2) </t>
    </r>
    <r>
      <rPr>
        <b/>
        <strike/>
        <sz val="10"/>
        <color theme="1"/>
        <rFont val="Times New Roman"/>
        <family val="1"/>
      </rPr>
      <t>Lending Activities</t>
    </r>
    <r>
      <rPr>
        <strike/>
        <sz val="10"/>
        <color theme="1"/>
        <rFont val="Times New Roman"/>
        <family val="1"/>
      </rPr>
      <t xml:space="preserve"> - Commitment fees received for a commitment to originate or purchase a loan or group of loans should be recorded as a liability and if the  commitment is exercised, recognize as revenue in the period of exercise.   If government's experience with similar arrangements indicate the likelihood commitment will be exercised is remote, recognize as revenue in period received.  (</t>
    </r>
    <r>
      <rPr>
        <b/>
        <strike/>
        <u/>
        <sz val="10"/>
        <color theme="1"/>
        <rFont val="Times New Roman"/>
        <family val="1"/>
      </rPr>
      <t>GASBS No. 65</t>
    </r>
    <r>
      <rPr>
        <strike/>
        <sz val="10"/>
        <color theme="1"/>
        <rFont val="Times New Roman"/>
        <family val="1"/>
      </rPr>
      <t xml:space="preserve"> paragraphs 21 &amp; 23)</t>
    </r>
  </si>
  <si>
    <r>
      <t xml:space="preserve">3) </t>
    </r>
    <r>
      <rPr>
        <b/>
        <strike/>
        <sz val="10"/>
        <color theme="1"/>
        <rFont val="Times New Roman"/>
        <family val="1"/>
      </rPr>
      <t xml:space="preserve">Lending Activities </t>
    </r>
    <r>
      <rPr>
        <strike/>
        <sz val="10"/>
        <color theme="1"/>
        <rFont val="Times New Roman"/>
        <family val="1"/>
      </rPr>
      <t>- Fees received related to the purchase of a loan or group of loans (</t>
    </r>
    <r>
      <rPr>
        <b/>
        <strike/>
        <u/>
        <sz val="10"/>
        <color theme="1"/>
        <rFont val="Times New Roman"/>
        <family val="1"/>
      </rPr>
      <t>GASBS No. 65</t>
    </r>
    <r>
      <rPr>
        <strike/>
        <sz val="10"/>
        <color theme="1"/>
        <rFont val="Times New Roman"/>
        <family val="1"/>
      </rPr>
      <t xml:space="preserve"> paragraphs 21 &amp;  24)</t>
    </r>
  </si>
  <si>
    <r>
      <t xml:space="preserve">4) </t>
    </r>
    <r>
      <rPr>
        <b/>
        <strike/>
        <sz val="10"/>
        <rFont val="Times New Roman"/>
        <family val="1"/>
      </rPr>
      <t xml:space="preserve">Mortgage Banking Activities </t>
    </r>
    <r>
      <rPr>
        <strike/>
        <sz val="10"/>
        <rFont val="Times New Roman"/>
        <family val="1"/>
      </rPr>
      <t>- Loan origination fees, excluding portion for points, received by lender for  loans held for investment   (</t>
    </r>
    <r>
      <rPr>
        <b/>
        <strike/>
        <u/>
        <sz val="10"/>
        <rFont val="Times New Roman"/>
        <family val="1"/>
      </rPr>
      <t>GASBS No. 65</t>
    </r>
    <r>
      <rPr>
        <strike/>
        <sz val="10"/>
        <rFont val="Times New Roman"/>
        <family val="1"/>
      </rPr>
      <t xml:space="preserve"> paragraph 25 &amp; 26)</t>
    </r>
  </si>
  <si>
    <r>
      <t xml:space="preserve">3)  </t>
    </r>
    <r>
      <rPr>
        <b/>
        <sz val="10"/>
        <rFont val="Times New Roman"/>
        <family val="1"/>
      </rPr>
      <t>Transfers of operations</t>
    </r>
    <r>
      <rPr>
        <sz val="10"/>
        <rFont val="Times New Roman"/>
        <family val="1"/>
      </rPr>
      <t xml:space="preserve"> - a government combination involving operations of an entity rather than a combination of legally separate entities, which could be a transfer to an existing entity or creation of a new entity in which no significant consideration is exchanged (</t>
    </r>
    <r>
      <rPr>
        <b/>
        <u/>
        <sz val="10"/>
        <rFont val="Times New Roman"/>
        <family val="1"/>
      </rPr>
      <t>GASBS No. 69</t>
    </r>
    <r>
      <rPr>
        <b/>
        <sz val="10"/>
        <rFont val="Times New Roman"/>
        <family val="1"/>
      </rPr>
      <t>,</t>
    </r>
    <r>
      <rPr>
        <sz val="10"/>
        <rFont val="Times New Roman"/>
        <family val="1"/>
      </rPr>
      <t xml:space="preserve"> paragraphs 9, 12, 46-54)</t>
    </r>
  </si>
  <si>
    <t>Virginia Sesquicentennial of the American Civil War Commission 859</t>
  </si>
  <si>
    <r>
      <t>GASBS No. 33</t>
    </r>
    <r>
      <rPr>
        <sz val="10"/>
        <rFont val="Times New Roman"/>
        <family val="1"/>
      </rPr>
      <t xml:space="preserve"> Federal Fund Analysis – Non-reimbursement Grants</t>
    </r>
  </si>
  <si>
    <r>
      <t xml:space="preserve">Has the agency completed the </t>
    </r>
    <r>
      <rPr>
        <b/>
        <sz val="10"/>
        <color indexed="12"/>
        <rFont val="Times New Roman"/>
        <family val="1"/>
      </rPr>
      <t>Fund Description</t>
    </r>
    <r>
      <rPr>
        <sz val="10"/>
        <rFont val="Times New Roman"/>
        <family val="1"/>
      </rPr>
      <t xml:space="preserve"> file on DOA's website? 
This file must be completed and submitted with the Attachment 1.</t>
    </r>
  </si>
  <si>
    <t>Virginia School for the Deaf and the Blind</t>
  </si>
  <si>
    <t>129/149/152</t>
  </si>
  <si>
    <t>501/701</t>
  </si>
  <si>
    <t>This column lists agencies with alternate due dates in the supplemental</t>
  </si>
  <si>
    <t>This column is to dictate yes or no</t>
  </si>
  <si>
    <t>This att must be completed by the following (not based on checklist tab) 152,154,165,203,301,409,501,701,720,777,841</t>
  </si>
  <si>
    <t>Elizabeth C. Gibbs</t>
  </si>
  <si>
    <t>DEPARTMENT OF EDUCATION, CENTRAL OFFICE OPERATIONS</t>
  </si>
  <si>
    <t>DR. MARTIN LUTHER KING, JR. MEMORIAL COMMISSION</t>
  </si>
  <si>
    <t>SITTER &amp; BARFOOT VETERANS CARE CENTER</t>
  </si>
  <si>
    <t>COMMONWEALTH'S ATTORNEYS' SERVICES COUNCIL</t>
  </si>
  <si>
    <t>Department of Emergency Management</t>
  </si>
  <si>
    <t>Marine Resources Commission</t>
  </si>
  <si>
    <t>17)</t>
  </si>
  <si>
    <r>
      <t xml:space="preserve">8) </t>
    </r>
    <r>
      <rPr>
        <b/>
        <sz val="10"/>
        <rFont val="Times New Roman"/>
        <family val="1"/>
      </rPr>
      <t xml:space="preserve">Mortgage Banking Activities </t>
    </r>
    <r>
      <rPr>
        <sz val="10"/>
        <rFont val="Times New Roman"/>
        <family val="1"/>
      </rPr>
      <t>- Fees paid to permanent investors  prior to the sale of the loans 
(</t>
    </r>
    <r>
      <rPr>
        <b/>
        <u/>
        <sz val="10"/>
        <rFont val="Times New Roman"/>
        <family val="1"/>
      </rPr>
      <t>GASBS No. 65</t>
    </r>
    <r>
      <rPr>
        <sz val="10"/>
        <rFont val="Times New Roman"/>
        <family val="1"/>
      </rPr>
      <t xml:space="preserve"> paragraphs 25 &amp; 27)</t>
    </r>
  </si>
  <si>
    <r>
      <t xml:space="preserve">7) </t>
    </r>
    <r>
      <rPr>
        <b/>
        <sz val="10"/>
        <rFont val="Times New Roman"/>
        <family val="1"/>
      </rPr>
      <t>Mortgage Banking Activities</t>
    </r>
    <r>
      <rPr>
        <sz val="10"/>
        <rFont val="Times New Roman"/>
        <family val="1"/>
      </rPr>
      <t xml:space="preserve"> -  Direct loan origination costs of loans held for sale until loan is sold   
(</t>
    </r>
    <r>
      <rPr>
        <b/>
        <u/>
        <sz val="10"/>
        <rFont val="Times New Roman"/>
        <family val="1"/>
      </rPr>
      <t>GASBS No. 65</t>
    </r>
    <r>
      <rPr>
        <sz val="10"/>
        <rFont val="Times New Roman"/>
        <family val="1"/>
      </rPr>
      <t xml:space="preserve"> paragraphs 25 &amp; 26)
</t>
    </r>
  </si>
  <si>
    <r>
      <t>Fund Description Spreadsheet</t>
    </r>
    <r>
      <rPr>
        <i/>
        <sz val="10"/>
        <color indexed="12"/>
        <rFont val="Times New Roman"/>
        <family val="1"/>
      </rPr>
      <t xml:space="preserve">  
(See "General Information" section of the "Checklist" tab)</t>
    </r>
  </si>
  <si>
    <r>
      <t xml:space="preserve">Government-wide Revenue Classification Table Excel File </t>
    </r>
    <r>
      <rPr>
        <i/>
        <sz val="10"/>
        <color indexed="12"/>
        <rFont val="Times New Roman"/>
        <family val="1"/>
      </rPr>
      <t xml:space="preserve"> 
(See "General Information" section of the "Checklist" tab)</t>
    </r>
  </si>
  <si>
    <r>
      <t>GASBS Nos. 38 and 88</t>
    </r>
    <r>
      <rPr>
        <sz val="10"/>
        <rFont val="Times New Roman"/>
        <family val="1"/>
      </rPr>
      <t xml:space="preserve"> </t>
    </r>
    <r>
      <rPr>
        <sz val="10"/>
        <rFont val="Calibri"/>
        <family val="2"/>
      </rPr>
      <t>–</t>
    </r>
    <r>
      <rPr>
        <sz val="10"/>
        <rFont val="Times New Roman"/>
        <family val="1"/>
      </rPr>
      <t xml:space="preserve"> Debt</t>
    </r>
  </si>
  <si>
    <t>ARMICS Certification per CAPP Topic 10305</t>
  </si>
  <si>
    <r>
      <t xml:space="preserve">10) </t>
    </r>
    <r>
      <rPr>
        <b/>
        <sz val="10"/>
        <rFont val="Times New Roman"/>
        <family val="1"/>
      </rPr>
      <t>Asset Retirement Obligations (ARO)</t>
    </r>
    <r>
      <rPr>
        <sz val="10"/>
        <rFont val="Times New Roman"/>
        <family val="1"/>
      </rPr>
      <t xml:space="preserve"> - Amount associated with a legally enforceable liability associated with the retirement of selected capital assets </t>
    </r>
    <r>
      <rPr>
        <b/>
        <sz val="10"/>
        <rFont val="Times New Roman"/>
        <family val="1"/>
      </rPr>
      <t>(</t>
    </r>
    <r>
      <rPr>
        <b/>
        <u/>
        <sz val="10"/>
        <rFont val="Times New Roman"/>
        <family val="1"/>
      </rPr>
      <t>GASBS No. 83</t>
    </r>
    <r>
      <rPr>
        <sz val="10"/>
        <rFont val="Times New Roman"/>
        <family val="1"/>
      </rPr>
      <t>)</t>
    </r>
  </si>
  <si>
    <t>Is the agency required to prepare GAAP Basis Financial Statement Templates (Attachments 9-12) for all funds?</t>
  </si>
  <si>
    <t>Paula C. Lambert</t>
  </si>
  <si>
    <t>JUVENILE AND DOMESTIC RELATIONS DISTRICT COURTS</t>
  </si>
  <si>
    <t>agency name per signatory card
"Office of the Attorney General" but will continue to use DPB name</t>
  </si>
  <si>
    <t>Vivian Shields</t>
  </si>
  <si>
    <t>For Directive purposes, Agency 200 should be included with 201. Signature Card includes with Agy 765</t>
  </si>
  <si>
    <t>Minni Powell</t>
  </si>
  <si>
    <t>James Sacher</t>
  </si>
  <si>
    <t>Jonathan Martin</t>
  </si>
  <si>
    <t>Calculation for Template Attachments 9-12</t>
  </si>
  <si>
    <r>
      <t xml:space="preserve">If yes to 1, </t>
    </r>
    <r>
      <rPr>
        <sz val="10"/>
        <rFont val="Times New Roman"/>
        <family val="1"/>
      </rPr>
      <t xml:space="preserve">prepare the GAAP Basis Financial Statement Templates (Attachments 9-12) as specified in the </t>
    </r>
    <r>
      <rPr>
        <b/>
        <sz val="10"/>
        <rFont val="Times New Roman"/>
        <family val="1"/>
      </rPr>
      <t xml:space="preserve">Preparation of GAAP Basis Financial Statement Template (Attachments 9-12) </t>
    </r>
    <r>
      <rPr>
        <sz val="10"/>
        <rFont val="Times New Roman"/>
        <family val="1"/>
      </rPr>
      <t>section of this Directive.</t>
    </r>
  </si>
  <si>
    <r>
      <t>Does the agency have</t>
    </r>
    <r>
      <rPr>
        <sz val="10"/>
        <color rgb="FFFF0000"/>
        <rFont val="Times New Roman"/>
        <family val="1"/>
      </rPr>
      <t xml:space="preserve"> </t>
    </r>
    <r>
      <rPr>
        <sz val="10"/>
        <color theme="1"/>
        <rFont val="Times New Roman"/>
        <family val="1"/>
      </rPr>
      <t xml:space="preserve">off-Cardinal activity not on Templates or Supplemental Information, </t>
    </r>
    <r>
      <rPr>
        <b/>
        <sz val="10"/>
        <rFont val="Times New Roman"/>
        <family val="1"/>
      </rPr>
      <t>including activity related to boards, foundations, councils, etc</t>
    </r>
    <r>
      <rPr>
        <sz val="10"/>
        <rFont val="Times New Roman"/>
        <family val="1"/>
      </rPr>
      <t xml:space="preserve">., that is not listed in the </t>
    </r>
    <r>
      <rPr>
        <b/>
        <sz val="10"/>
        <rFont val="Times New Roman"/>
        <family val="1"/>
      </rPr>
      <t xml:space="preserve">Preparation of GAAP Basis Financial Statement Template (Attachments 9-12) </t>
    </r>
    <r>
      <rPr>
        <sz val="10"/>
        <rFont val="Times New Roman"/>
        <family val="1"/>
      </rPr>
      <t>section of this Directive?</t>
    </r>
  </si>
  <si>
    <t>Attorney General and Department of Law</t>
  </si>
  <si>
    <t>Department of Social Services</t>
  </si>
  <si>
    <t>Department of Taxation</t>
  </si>
  <si>
    <r>
      <t xml:space="preserve">This is a =OR statement for certain agencies; response dictates the response to the </t>
    </r>
    <r>
      <rPr>
        <b/>
        <sz val="10"/>
        <rFont val="Times New Roman"/>
        <family val="1"/>
      </rPr>
      <t>question 2,</t>
    </r>
    <r>
      <rPr>
        <sz val="10"/>
        <rFont val="Times New Roman"/>
        <family val="1"/>
      </rPr>
      <t xml:space="preserve"> att. 13</t>
    </r>
  </si>
  <si>
    <r>
      <t xml:space="preserve">Reads </t>
    </r>
    <r>
      <rPr>
        <b/>
        <sz val="10"/>
        <rFont val="Times New Roman"/>
        <family val="1"/>
      </rPr>
      <t>question 4</t>
    </r>
    <r>
      <rPr>
        <sz val="10"/>
        <rFont val="Times New Roman"/>
        <family val="1"/>
      </rPr>
      <t>, Att. 13, as "yes" or "no" and puts in a true or false.</t>
    </r>
  </si>
  <si>
    <r>
      <t xml:space="preserve">This is the </t>
    </r>
    <r>
      <rPr>
        <b/>
        <sz val="10"/>
        <rFont val="Times New Roman"/>
        <family val="1"/>
      </rPr>
      <t>final formula</t>
    </r>
    <r>
      <rPr>
        <sz val="10"/>
        <rFont val="Times New Roman"/>
        <family val="1"/>
      </rPr>
      <t xml:space="preserve"> for the summary sheet, and determines if Att. 13 should be completed. (A or B)</t>
    </r>
  </si>
  <si>
    <r>
      <t xml:space="preserve">Reads </t>
    </r>
    <r>
      <rPr>
        <b/>
        <sz val="10"/>
        <rFont val="Times New Roman"/>
        <family val="1"/>
      </rPr>
      <t>question 5</t>
    </r>
    <r>
      <rPr>
        <sz val="10"/>
        <rFont val="Times New Roman"/>
        <family val="1"/>
      </rPr>
      <t>, Att. 13, as "yes" or "no" and puts in a true or false.</t>
    </r>
  </si>
  <si>
    <r>
      <t>If yes to 1 and no to 2,</t>
    </r>
    <r>
      <rPr>
        <sz val="10"/>
        <rFont val="Times New Roman"/>
        <family val="1"/>
      </rPr>
      <t xml:space="preserve"> complete Attachment 13 for any funds not included in the separate communication from DOA or GAAP Basis Financial Statement Templates (Attachments 9-12).
</t>
    </r>
    <r>
      <rPr>
        <b/>
        <sz val="10"/>
        <rFont val="Times New Roman"/>
        <family val="1"/>
      </rPr>
      <t>If yes to 3</t>
    </r>
    <r>
      <rPr>
        <sz val="10"/>
        <rFont val="Times New Roman"/>
        <family val="1"/>
      </rPr>
      <t>, complete Attachment 13 for any funds not included in the separate communication from DOA or GAAP Basis Financial Statement Templates (Attachments 9-12).</t>
    </r>
  </si>
  <si>
    <r>
      <t>If yes to 4,</t>
    </r>
    <r>
      <rPr>
        <sz val="10"/>
        <rFont val="Times New Roman"/>
        <family val="1"/>
      </rPr>
      <t xml:space="preserve"> complete Attachment 13,  for any funds not included in the separate communication from DOA or GAAP Basis Financial Statement Templates (Attachments 9-12).</t>
    </r>
  </si>
  <si>
    <r>
      <t>If yes to 5,</t>
    </r>
    <r>
      <rPr>
        <sz val="10"/>
        <rFont val="Times New Roman"/>
        <family val="1"/>
      </rPr>
      <t xml:space="preserve"> complete Attachment 13,  for any funds not included in the separate communication from DOA or GAAP Basis Financial Statement Templates (Attachments 9-12).</t>
    </r>
  </si>
  <si>
    <t>This formula is a test of the questions for Att. 14</t>
  </si>
  <si>
    <r>
      <t xml:space="preserve">If yes to 1 and no to 2, </t>
    </r>
    <r>
      <rPr>
        <sz val="10"/>
        <rFont val="Times New Roman"/>
        <family val="1"/>
      </rPr>
      <t>complete Attachment 14 for any funds not included in the separate communication from DOA or GAAP Basis Financial Statement Templates (Attachments 9-12).</t>
    </r>
  </si>
  <si>
    <r>
      <t>If yes to 1 and no to 2</t>
    </r>
    <r>
      <rPr>
        <sz val="10"/>
        <rFont val="Times New Roman"/>
        <family val="1"/>
      </rPr>
      <t>, complete Attachment 16 for any funds not included in the GAAP Basis Financial Statement Templates (Attachments 9-12).</t>
    </r>
  </si>
  <si>
    <t>Is the agency required to prepare GAAP Basis Financial Statement Templates (Attachments 9-12) for all funds that have receivables as of June 30?</t>
  </si>
  <si>
    <r>
      <t xml:space="preserve">If yes to 1 or 2, no to 3, and no to 4, </t>
    </r>
    <r>
      <rPr>
        <sz val="10"/>
        <rFont val="Times New Roman"/>
        <family val="1"/>
      </rPr>
      <t>complete Attachment 21 for funds not included in the GAAP Basis Financial Statement Template (Attachments 9-12) or supplemental information.</t>
    </r>
  </si>
  <si>
    <r>
      <t xml:space="preserve">Does the agency have cash, cash equivalents, or investments not with the Treasurer that are </t>
    </r>
    <r>
      <rPr>
        <b/>
        <sz val="10"/>
        <rFont val="Times New Roman"/>
        <family val="1"/>
      </rPr>
      <t xml:space="preserve">not </t>
    </r>
    <r>
      <rPr>
        <sz val="10"/>
        <rFont val="Times New Roman"/>
        <family val="1"/>
      </rPr>
      <t>included on GAAP Basis Financial Statement Templates (Attachments 9-12), Attachment 5 (Energy Performance Contracts) or supplemental information submissions?</t>
    </r>
  </si>
  <si>
    <r>
      <t xml:space="preserve">If yes, </t>
    </r>
    <r>
      <rPr>
        <sz val="10"/>
        <rFont val="Times New Roman"/>
        <family val="1"/>
      </rPr>
      <t>complete Attachment 23 for amounts not included on GAAP Basis Financial Statement Templates (Attachments 9-12), Attachment 5 or supplemental information.</t>
    </r>
  </si>
  <si>
    <t>Is the agency required to prepare GAAP Basis Financial Statement Templates (Attachments 9-12) for all federal funds?</t>
  </si>
  <si>
    <r>
      <t>Note</t>
    </r>
    <r>
      <rPr>
        <b/>
        <sz val="10"/>
        <rFont val="Times New Roman"/>
        <family val="1"/>
      </rPr>
      <t xml:space="preserve">:  </t>
    </r>
    <r>
      <rPr>
        <sz val="10"/>
        <rFont val="Times New Roman"/>
        <family val="1"/>
      </rPr>
      <t xml:space="preserve">All agencies that have </t>
    </r>
    <r>
      <rPr>
        <b/>
        <u/>
        <sz val="10"/>
        <rFont val="Times New Roman"/>
        <family val="1"/>
      </rPr>
      <t>ANY</t>
    </r>
    <r>
      <rPr>
        <sz val="10"/>
        <rFont val="Times New Roman"/>
        <family val="1"/>
      </rPr>
      <t xml:space="preserve"> federal fund activity recorded in Cardinal but not recorded on a GAAP Basis Financial Statement Template (Attachments 9-12), </t>
    </r>
    <r>
      <rPr>
        <u/>
        <sz val="10"/>
        <rFont val="Times New Roman"/>
        <family val="1"/>
      </rPr>
      <t>MUST</t>
    </r>
    <r>
      <rPr>
        <sz val="10"/>
        <rFont val="Times New Roman"/>
        <family val="1"/>
      </rPr>
      <t xml:space="preserve"> complete Attachment 27 to determine if the grants are reimbursement or non-reimbursement based.  If the grants are reimbursement based, no additional information after Question 1 on Attachment 27 will be required; however, if the grants are non-reimbursement based, additional questions and information related to each grant will be required.</t>
    </r>
  </si>
  <si>
    <r>
      <rPr>
        <b/>
        <u/>
        <sz val="10"/>
        <rFont val="Times New Roman"/>
        <family val="1"/>
      </rPr>
      <t>GASBS No. 62</t>
    </r>
    <r>
      <rPr>
        <sz val="10"/>
        <rFont val="Times New Roman"/>
        <family val="1"/>
      </rPr>
      <t xml:space="preserve">, </t>
    </r>
    <r>
      <rPr>
        <i/>
        <sz val="10"/>
        <rFont val="Times New Roman"/>
        <family val="1"/>
      </rPr>
      <t xml:space="preserve">Codification of Accounting and Financial Reporting Guidance Contained in Pre-November 30, 1989 FASB and AICPA Pronouncements. </t>
    </r>
    <r>
      <rPr>
        <sz val="10"/>
        <rFont val="Times New Roman"/>
        <family val="1"/>
      </rPr>
      <t xml:space="preserve"> 
This Statement incorporates into the GASB’s authoritative literature certain accounting and financial reporting guidance issued on or before November 30, 1989, which does not conflict with or contradict GASB pronouncements.
</t>
    </r>
    <r>
      <rPr>
        <b/>
        <sz val="10"/>
        <color rgb="FFFF0000"/>
        <rFont val="Times New Roman"/>
        <family val="1"/>
      </rPr>
      <t>Only complete the questions below for activity that is NOT reported on a GAAP Basis Financial Statement Template (Attachments 9-12).</t>
    </r>
  </si>
  <si>
    <t>Fiduciary Fund Financial Statement Template</t>
  </si>
  <si>
    <r>
      <t xml:space="preserve">If yes, </t>
    </r>
    <r>
      <rPr>
        <sz val="10"/>
        <rFont val="Times New Roman"/>
        <family val="1"/>
      </rPr>
      <t>complete Attachment 17.</t>
    </r>
  </si>
  <si>
    <r>
      <t>Note</t>
    </r>
    <r>
      <rPr>
        <b/>
        <sz val="10"/>
        <rFont val="Times New Roman"/>
        <family val="1"/>
      </rPr>
      <t>:</t>
    </r>
    <r>
      <rPr>
        <sz val="10"/>
        <rFont val="Times New Roman"/>
        <family val="1"/>
      </rPr>
      <t xml:space="preserve">  </t>
    </r>
    <r>
      <rPr>
        <b/>
        <sz val="10"/>
        <rFont val="Times New Roman"/>
        <family val="1"/>
      </rPr>
      <t>DO NOT</t>
    </r>
    <r>
      <rPr>
        <sz val="10"/>
        <rFont val="Times New Roman"/>
        <family val="1"/>
      </rPr>
      <t xml:space="preserve"> include Department of Treasury debt activity</t>
    </r>
  </si>
  <si>
    <t>Barry M. Wenzig</t>
  </si>
  <si>
    <t>Removed Agencies</t>
  </si>
  <si>
    <t>Renai Reinholtz</t>
  </si>
  <si>
    <t>DEPARTMENT OF WILDLIFE RESOURCES</t>
  </si>
  <si>
    <t>Ida Witherspoon</t>
  </si>
  <si>
    <t>COMMISSION ON THE MAY 31, 2019 VIRGINIA BEACH MASS SHOOTING</t>
  </si>
  <si>
    <t>COMMISSION TO STUDY SLAVERY AND SUBSEQUENT DE JURE AND DE FACTO RACIAL AND ECONOMIC DISCRIMINATION AGAINST AFRICAN AMERICANS</t>
  </si>
  <si>
    <t>Lisa S. Jackson</t>
  </si>
  <si>
    <t>IN-STATE UNDERGRADUATE TUITION MODERATION</t>
  </si>
  <si>
    <t>MAINTAIN AFFORDABLE ACCESS</t>
  </si>
  <si>
    <r>
      <t xml:space="preserve">Does the agency have </t>
    </r>
    <r>
      <rPr>
        <b/>
        <sz val="10"/>
        <rFont val="Times New Roman"/>
        <family val="1"/>
      </rPr>
      <t>OR</t>
    </r>
    <r>
      <rPr>
        <sz val="10"/>
        <rFont val="Times New Roman"/>
        <family val="1"/>
      </rPr>
      <t xml:space="preserve"> did the agency receive/use </t>
    </r>
    <r>
      <rPr>
        <b/>
        <sz val="10"/>
        <rFont val="Times New Roman"/>
        <family val="1"/>
      </rPr>
      <t>ANY</t>
    </r>
    <r>
      <rPr>
        <sz val="10"/>
        <rFont val="Times New Roman"/>
        <family val="1"/>
      </rPr>
      <t xml:space="preserve"> donated inventory that is not included on a GAAP basis Financial Statement Template (Attachments 9-12) during the fiscal year for which it took physical possession of the donated inventory and the agency did/will distribute it?</t>
    </r>
  </si>
  <si>
    <r>
      <t>GASBS No. 14</t>
    </r>
    <r>
      <rPr>
        <sz val="10"/>
        <rFont val="Times New Roman"/>
        <family val="1"/>
      </rPr>
      <t xml:space="preserve"> Checklist Modified through </t>
    </r>
    <r>
      <rPr>
        <b/>
        <u/>
        <sz val="10"/>
        <rFont val="Times New Roman"/>
        <family val="1"/>
      </rPr>
      <t>GASBS No. 97</t>
    </r>
  </si>
  <si>
    <t>Department of Wildlife Resources</t>
  </si>
  <si>
    <r>
      <t xml:space="preserve">Is the agency required to complete a financial statement template (Attachments 9-12) for all funds of the agency </t>
    </r>
    <r>
      <rPr>
        <b/>
        <sz val="10"/>
        <rFont val="Times New Roman"/>
        <family val="1"/>
      </rPr>
      <t xml:space="preserve">or </t>
    </r>
    <r>
      <rPr>
        <sz val="10"/>
        <rFont val="Times New Roman"/>
        <family val="1"/>
      </rPr>
      <t xml:space="preserve">provide supplemental full accrual payables for </t>
    </r>
    <r>
      <rPr>
        <b/>
        <sz val="10"/>
        <rFont val="Times New Roman"/>
        <family val="1"/>
      </rPr>
      <t>all governmental funds</t>
    </r>
    <r>
      <rPr>
        <sz val="10"/>
        <rFont val="Times New Roman"/>
        <family val="1"/>
      </rPr>
      <t>?</t>
    </r>
  </si>
  <si>
    <t>Virginia College Savings Plan (Virginia529)</t>
  </si>
  <si>
    <t>Department of Human Resource Management (Including Administration of Health Insurance)</t>
  </si>
  <si>
    <t>Department of Education (Including Direct Aid To Public Education)</t>
  </si>
  <si>
    <t>Did the agency have debt (anticipation notes, lines of credit, unused lines of credit or similar loans) activity during the year owed to an external party to the Commonwealth?</t>
  </si>
  <si>
    <t>Jannette Waldrop</t>
  </si>
  <si>
    <t>Donald Unmussig</t>
  </si>
  <si>
    <t>Kyle Smith</t>
  </si>
  <si>
    <t>Corrine Louden</t>
  </si>
  <si>
    <t>Cindi L. Fellows</t>
  </si>
  <si>
    <t>Fernanda Crandol</t>
  </si>
  <si>
    <t>Amy M. Pearson</t>
  </si>
  <si>
    <t>Sara Page</t>
  </si>
  <si>
    <t>SECRETARY OF LABOR</t>
  </si>
  <si>
    <t>Tyhisha Pittman</t>
  </si>
  <si>
    <t>JAMESTOWN-YORKTOWN COMMEMORATIONS</t>
  </si>
  <si>
    <t>Rhonda Davis</t>
  </si>
  <si>
    <t>DEPARTMENT OF ENERGY</t>
  </si>
  <si>
    <t>Lauren Sumner</t>
  </si>
  <si>
    <t>Nancy Perry</t>
  </si>
  <si>
    <t>Elizabeth Franklin</t>
  </si>
  <si>
    <t>Solomon Girmay</t>
  </si>
  <si>
    <t>BEHAVIORAL HEALTH COMMISSION</t>
  </si>
  <si>
    <t>PULLER VETERANS CARE CENTER</t>
  </si>
  <si>
    <t>JONES AND CABACOY VETERANS CARE CENTER</t>
  </si>
  <si>
    <t>Gabrielle Cordle</t>
  </si>
  <si>
    <t>Secretary of Administration</t>
  </si>
  <si>
    <t>18)</t>
  </si>
  <si>
    <t>19)</t>
  </si>
  <si>
    <t>20)</t>
  </si>
  <si>
    <t>Science Museum of Virginia</t>
  </si>
  <si>
    <t>Department of Energy</t>
  </si>
  <si>
    <t>Leave Liability Statement - Cardinal HCM Users</t>
  </si>
  <si>
    <r>
      <t xml:space="preserve">Go to </t>
    </r>
    <r>
      <rPr>
        <b/>
        <u/>
        <sz val="10"/>
        <color indexed="12"/>
        <rFont val="Times New Roman"/>
        <family val="1"/>
      </rPr>
      <t>www.doa.virginia.gov</t>
    </r>
    <r>
      <rPr>
        <sz val="10"/>
        <rFont val="Times New Roman"/>
        <family val="1"/>
      </rPr>
      <t xml:space="preserve"> and click on the "Financial Statement Directives" link.  It is important that each fund’s usage be up-to-date so it can be properly classified in the Annual Comprehensive Financial Report.  After downloading the file, rename the spreadsheet file using the agency number followed by the word Funds.  For example, agency 151 would save the file as 151Funds.xlsx.   
</t>
    </r>
    <r>
      <rPr>
        <b/>
        <sz val="10"/>
        <color rgb="FF0000FF"/>
        <rFont val="Times New Roman"/>
        <family val="1"/>
      </rPr>
      <t>It is very important that the agencies take care when completing the fund descriptions file.  This file is an integral part of the analysis that DOA performs to complete the Annual Comprehensive Financial Report.</t>
    </r>
  </si>
  <si>
    <r>
      <t xml:space="preserve">Answer the following questions for the ENTIRE agency.  
Consider </t>
    </r>
    <r>
      <rPr>
        <b/>
        <sz val="10"/>
        <rFont val="Times New Roman"/>
        <family val="1"/>
      </rPr>
      <t>Cardinal activity</t>
    </r>
    <r>
      <rPr>
        <sz val="10"/>
        <rFont val="Times New Roman"/>
        <family val="1"/>
      </rPr>
      <t xml:space="preserve"> and </t>
    </r>
    <r>
      <rPr>
        <b/>
        <sz val="10"/>
        <rFont val="Times New Roman"/>
        <family val="1"/>
      </rPr>
      <t>off-Cardinal activity</t>
    </r>
    <r>
      <rPr>
        <sz val="10"/>
        <rFont val="Times New Roman"/>
        <family val="1"/>
      </rPr>
      <t xml:space="preserve">, as well as information provided in </t>
    </r>
    <r>
      <rPr>
        <b/>
        <sz val="10"/>
        <rFont val="Times New Roman"/>
        <family val="1"/>
      </rPr>
      <t>GAAP Basis Financial Statement Templates</t>
    </r>
    <r>
      <rPr>
        <sz val="10"/>
        <rFont val="Times New Roman"/>
        <family val="1"/>
      </rPr>
      <t xml:space="preserve">, other </t>
    </r>
    <r>
      <rPr>
        <b/>
        <sz val="10"/>
        <rFont val="Times New Roman"/>
        <family val="1"/>
      </rPr>
      <t>attachments</t>
    </r>
    <r>
      <rPr>
        <sz val="10"/>
        <rFont val="Times New Roman"/>
        <family val="1"/>
      </rPr>
      <t xml:space="preserve">, and additional </t>
    </r>
    <r>
      <rPr>
        <b/>
        <sz val="10"/>
        <rFont val="Times New Roman"/>
        <family val="1"/>
      </rPr>
      <t>supplemental information submissions</t>
    </r>
    <r>
      <rPr>
        <sz val="10"/>
        <rFont val="Times New Roman"/>
        <family val="1"/>
      </rPr>
      <t xml:space="preserve"> when providing responses.
Some questions refer to</t>
    </r>
    <r>
      <rPr>
        <b/>
        <sz val="10"/>
        <rFont val="Times New Roman"/>
        <family val="1"/>
      </rPr>
      <t xml:space="preserve"> Intra-entity</t>
    </r>
    <r>
      <rPr>
        <sz val="10"/>
        <rFont val="Times New Roman"/>
        <family val="1"/>
      </rPr>
      <t xml:space="preserve"> transactions.  Intra-entity includes any entity that is reported in the Commonwealth's Annual Comprehensive Financial Report.  For a complete list of these entities refer to the </t>
    </r>
    <r>
      <rPr>
        <b/>
        <u/>
        <sz val="10"/>
        <rFont val="Times New Roman"/>
        <family val="1"/>
      </rPr>
      <t>GASBS No. 48</t>
    </r>
    <r>
      <rPr>
        <sz val="10"/>
        <rFont val="Times New Roman"/>
        <family val="1"/>
      </rPr>
      <t xml:space="preserve"> Commonwealth of Virginia Intra-Entity Reporting List on DOA's website at www.doa.virginia.gov.  Click on the "Financial Statement Directives" link.</t>
    </r>
  </si>
  <si>
    <r>
      <t xml:space="preserve">3) </t>
    </r>
    <r>
      <rPr>
        <b/>
        <sz val="10"/>
        <rFont val="Times New Roman"/>
        <family val="1"/>
      </rPr>
      <t>Refundings of Debt</t>
    </r>
    <r>
      <rPr>
        <sz val="10"/>
        <rFont val="Times New Roman"/>
        <family val="1"/>
      </rPr>
      <t xml:space="preserve"> - A change in provisions of a lease resulting from a refunding, including an advance refunding, of tax-exempt debt by the lessor who then passes through the effect to the lessee and the lease continues to be classified as a lease by the lessee which increases the lessee's lease obligation 
(</t>
    </r>
    <r>
      <rPr>
        <b/>
        <u/>
        <sz val="10"/>
        <rFont val="Times New Roman"/>
        <family val="1"/>
      </rPr>
      <t>GASBS No. 87</t>
    </r>
    <r>
      <rPr>
        <sz val="10"/>
        <rFont val="Times New Roman"/>
        <family val="1"/>
      </rPr>
      <t xml:space="preserve"> paragraph 74)</t>
    </r>
  </si>
  <si>
    <t>Does the agency have Internal Service Fund(s) where GAAP Financial Statement Templates (Attachment 11) are not required to be prepared?</t>
  </si>
  <si>
    <r>
      <t xml:space="preserve">If no and an Attachment 11 is completed by the agency, </t>
    </r>
    <r>
      <rPr>
        <sz val="10"/>
        <rFont val="Times New Roman"/>
        <family val="1"/>
      </rPr>
      <t>complete Attachment 19.</t>
    </r>
  </si>
  <si>
    <t>Does the agency have any identifiable intangible assets, including software, which are above $100,000 that are not reported on a financial statement template?</t>
  </si>
  <si>
    <t>Agency Contact Phone Number:</t>
  </si>
  <si>
    <r>
      <t xml:space="preserve">6) </t>
    </r>
    <r>
      <rPr>
        <b/>
        <sz val="10"/>
        <rFont val="Times New Roman"/>
        <family val="1"/>
      </rPr>
      <t xml:space="preserve">Sale-Leaseback Transactions </t>
    </r>
    <r>
      <rPr>
        <sz val="10"/>
        <rFont val="Times New Roman"/>
        <family val="1"/>
      </rPr>
      <t>- Loss on the sale of property  that is accompanied by a leaseback of all or any part of the property for all or part of its remaining economic life   (</t>
    </r>
    <r>
      <rPr>
        <b/>
        <u/>
        <sz val="10"/>
        <rFont val="Times New Roman"/>
        <family val="1"/>
      </rPr>
      <t>GASBS No. 87</t>
    </r>
    <r>
      <rPr>
        <sz val="10"/>
        <rFont val="Times New Roman"/>
        <family val="1"/>
      </rPr>
      <t xml:space="preserve"> paragraphs 82-86)</t>
    </r>
  </si>
  <si>
    <r>
      <rPr>
        <b/>
        <strike/>
        <u/>
        <sz val="10"/>
        <rFont val="Times New Roman"/>
        <family val="1"/>
      </rPr>
      <t>GASBS No. 60</t>
    </r>
    <r>
      <rPr>
        <strike/>
        <sz val="10"/>
        <rFont val="Times New Roman"/>
        <family val="1"/>
      </rPr>
      <t xml:space="preserve">, </t>
    </r>
    <r>
      <rPr>
        <i/>
        <strike/>
        <sz val="10"/>
        <rFont val="Times New Roman"/>
        <family val="1"/>
      </rPr>
      <t>Accounting and Financial Reporting for Service Concession Arrangements,</t>
    </r>
    <r>
      <rPr>
        <strike/>
        <sz val="10"/>
        <rFont val="Times New Roman"/>
        <family val="1"/>
      </rPr>
      <t xml:space="preserve"> requires the recognition, measurement and disclosure of information about service concession arrangements.   Service concession arrangements allow a government to leverage existing infrastructure and other public assets to generate additional available resources in the form of up-front payments from an entity for the right to operate those assets.  This statement is for entities using the economic resources measurement focus.  Therefore, it applies to the proprietary fund financial statements, Component Units, Higher Education and government-wide statements.  </t>
    </r>
    <r>
      <rPr>
        <b/>
        <strike/>
        <u/>
        <sz val="10"/>
        <rFont val="Times New Roman"/>
        <family val="1"/>
      </rPr>
      <t>GASBS No. 72</t>
    </r>
    <r>
      <rPr>
        <strike/>
        <sz val="10"/>
        <rFont val="Times New Roman"/>
        <family val="1"/>
      </rPr>
      <t xml:space="preserve">, </t>
    </r>
    <r>
      <rPr>
        <i/>
        <strike/>
        <sz val="10"/>
        <rFont val="Times New Roman"/>
        <family val="1"/>
      </rPr>
      <t>Fair Value Measurement and Application,</t>
    </r>
    <r>
      <rPr>
        <strike/>
        <sz val="10"/>
        <rFont val="Times New Roman"/>
        <family val="1"/>
      </rPr>
      <t xml:space="preserve"> includes amendments to </t>
    </r>
    <r>
      <rPr>
        <b/>
        <strike/>
        <u/>
        <sz val="10"/>
        <rFont val="Times New Roman"/>
        <family val="1"/>
      </rPr>
      <t>GASBS No. 60</t>
    </r>
    <r>
      <rPr>
        <strike/>
        <sz val="10"/>
        <rFont val="Times New Roman"/>
        <family val="1"/>
      </rPr>
      <t>.
Part 6a refers to all service concession arrangements
Parts 6b to 6f are questions regarding service concession arrangements in which the agency is the transferor.
Parts 6g to 6k are questions regarding service concession arrangements in which the agency is the operator.</t>
    </r>
    <r>
      <rPr>
        <b/>
        <strike/>
        <sz val="10"/>
        <rFont val="Times New Roman"/>
        <family val="1"/>
      </rPr>
      <t xml:space="preserve">
</t>
    </r>
    <r>
      <rPr>
        <b/>
        <strike/>
        <sz val="10"/>
        <color rgb="FFFF0000"/>
        <rFont val="Times New Roman"/>
        <family val="1"/>
      </rPr>
      <t>Only complete the questions below for activity that is NOT reported on a GAAP Basis Financial Statement Template (Attachments 9-12).</t>
    </r>
  </si>
  <si>
    <r>
      <rPr>
        <b/>
        <strike/>
        <sz val="10"/>
        <rFont val="Times New Roman"/>
        <family val="1"/>
      </rPr>
      <t xml:space="preserve">a) </t>
    </r>
    <r>
      <rPr>
        <strike/>
        <sz val="10"/>
        <rFont val="Times New Roman"/>
        <family val="1"/>
      </rPr>
      <t xml:space="preserve">Does the agency have any agreements in place with outside vendors or governments where the agency qualifies as either the transferor or operator in the following scenario?  
</t>
    </r>
    <r>
      <rPr>
        <i/>
        <strike/>
        <sz val="10"/>
        <rFont val="Times New Roman"/>
        <family val="1"/>
      </rPr>
      <t>The transferor conveyed to the operator the right and related obligation to provide public services through the use and operation of a capital asset in exchange for significant consideration, such as an up-front payment, installment payments, a new facility, or improvements to an existing facility.</t>
    </r>
    <r>
      <rPr>
        <strike/>
        <sz val="10"/>
        <rFont val="Times New Roman"/>
        <family val="1"/>
      </rPr>
      <t xml:space="preserve">
(An example would be a vendor has entered into a contract and made an upfront payment for the right to run the daily operations/maintenance of a government owned area.  The vendor is allowed to keep all revenues that it charges the public.)
</t>
    </r>
    <r>
      <rPr>
        <b/>
        <strike/>
        <sz val="10"/>
        <rFont val="Times New Roman"/>
        <family val="1"/>
      </rPr>
      <t xml:space="preserve">If no to 6a, skip to question 7. </t>
    </r>
  </si>
  <si>
    <r>
      <rPr>
        <b/>
        <strike/>
        <sz val="10"/>
        <rFont val="Times New Roman"/>
        <family val="1"/>
      </rPr>
      <t>b)</t>
    </r>
    <r>
      <rPr>
        <strike/>
        <sz val="10"/>
        <rFont val="Times New Roman"/>
        <family val="1"/>
      </rPr>
      <t xml:space="preserve"> Does the agency have any agreements in place with outside vendors or governments (operator) where the agency qualifies as the transferor in the following scenario?  The agency (transferor) conveyed to the operator the right and related obligation to provide public services through the use and operation of a capital asset in exchange for significant consideration, such as an up-front payment, installment payments, a new facility, or improvements to an existing facility.
(An example would be a vendor has entered into a contract and made an upfront payment for the right to run the daily operations/maintenance of an agency owned area.  The vendor is allowed to keep all revenues that it charges the public.)  </t>
    </r>
  </si>
  <si>
    <r>
      <rPr>
        <b/>
        <strike/>
        <sz val="10"/>
        <rFont val="Times New Roman"/>
        <family val="1"/>
      </rPr>
      <t>c)</t>
    </r>
    <r>
      <rPr>
        <strike/>
        <sz val="10"/>
        <rFont val="Times New Roman"/>
        <family val="1"/>
      </rPr>
      <t xml:space="preserve"> </t>
    </r>
    <r>
      <rPr>
        <b/>
        <strike/>
        <sz val="10"/>
        <rFont val="Times New Roman"/>
        <family val="1"/>
      </rPr>
      <t>If yes to 6b</t>
    </r>
    <r>
      <rPr>
        <strike/>
        <sz val="10"/>
        <rFont val="Times New Roman"/>
        <family val="1"/>
      </rPr>
      <t>, is the operator compensated directly from the users of the facility?  The users in this context is anyone outside of state government.</t>
    </r>
  </si>
  <si>
    <r>
      <rPr>
        <b/>
        <strike/>
        <sz val="10"/>
        <rFont val="Times New Roman"/>
        <family val="1"/>
      </rPr>
      <t>d)</t>
    </r>
    <r>
      <rPr>
        <strike/>
        <sz val="10"/>
        <rFont val="Times New Roman"/>
        <family val="1"/>
      </rPr>
      <t xml:space="preserve"> </t>
    </r>
    <r>
      <rPr>
        <b/>
        <strike/>
        <sz val="10"/>
        <rFont val="Times New Roman"/>
        <family val="1"/>
      </rPr>
      <t>If yes to 6c</t>
    </r>
    <r>
      <rPr>
        <strike/>
        <sz val="10"/>
        <rFont val="Times New Roman"/>
        <family val="1"/>
      </rPr>
      <t>, does the agency (transferor) determine or have the ability to modify or approve what services the operator provides, to whom the operator provides the services, and the rates charged for the services?</t>
    </r>
  </si>
  <si>
    <r>
      <rPr>
        <b/>
        <strike/>
        <sz val="10"/>
        <rFont val="Times New Roman"/>
        <family val="1"/>
      </rPr>
      <t>e)</t>
    </r>
    <r>
      <rPr>
        <strike/>
        <sz val="10"/>
        <rFont val="Times New Roman"/>
        <family val="1"/>
      </rPr>
      <t xml:space="preserve"> </t>
    </r>
    <r>
      <rPr>
        <b/>
        <strike/>
        <sz val="10"/>
        <rFont val="Times New Roman"/>
        <family val="1"/>
      </rPr>
      <t>If yes to 6d</t>
    </r>
    <r>
      <rPr>
        <strike/>
        <sz val="10"/>
        <rFont val="Times New Roman"/>
        <family val="1"/>
      </rPr>
      <t>, is the agency (transferor) entitled to significant residual interest in the service utility of the facility at the end of the arrangement?</t>
    </r>
  </si>
  <si>
    <r>
      <rPr>
        <b/>
        <strike/>
        <sz val="10"/>
        <rFont val="Times New Roman"/>
        <family val="1"/>
      </rPr>
      <t xml:space="preserve">f) </t>
    </r>
    <r>
      <rPr>
        <strike/>
        <sz val="10"/>
        <rFont val="Times New Roman"/>
        <family val="1"/>
      </rPr>
      <t>Does the agency as a transferor have more than one contract that qualifies as a Service Concession Arrangement?</t>
    </r>
  </si>
  <si>
    <r>
      <rPr>
        <b/>
        <strike/>
        <sz val="10"/>
        <rFont val="Times New Roman"/>
        <family val="1"/>
      </rPr>
      <t>If yes to the four questions 6b through 6e</t>
    </r>
    <r>
      <rPr>
        <strike/>
        <sz val="10"/>
        <rFont val="Times New Roman"/>
        <family val="1"/>
      </rPr>
      <t xml:space="preserve"> for a single contract that qualifies as a service concession arrangement in which the agency is the transferor, DOA will provide a separate communication to obtain additional information, unless the reporting requirements are addressed in the Supplemental Information section. </t>
    </r>
  </si>
  <si>
    <r>
      <t>GASBS No. 60</t>
    </r>
    <r>
      <rPr>
        <strike/>
        <sz val="10"/>
        <rFont val="Times New Roman"/>
        <family val="1"/>
      </rPr>
      <t xml:space="preserve">, </t>
    </r>
    <r>
      <rPr>
        <i/>
        <strike/>
        <sz val="10"/>
        <rFont val="Times New Roman"/>
        <family val="1"/>
      </rPr>
      <t>continued</t>
    </r>
  </si>
  <si>
    <r>
      <rPr>
        <b/>
        <strike/>
        <sz val="10"/>
        <rFont val="Times New Roman"/>
        <family val="1"/>
      </rPr>
      <t xml:space="preserve">g) </t>
    </r>
    <r>
      <rPr>
        <strike/>
        <sz val="10"/>
        <rFont val="Times New Roman"/>
        <family val="1"/>
      </rPr>
      <t>Does the agency have any agreements in place with a government (transferor) where the agency qualifies as the operator in the following scenario?  The transferor conveyed to the agency (operator) the right and related obligation to provide public services through the use and operation of a capital asset in exchange for significant consideration, such as an up-front payment, installment payments, a new facility, or improvements to an existing facility.</t>
    </r>
  </si>
  <si>
    <r>
      <rPr>
        <b/>
        <strike/>
        <sz val="10"/>
        <rFont val="Times New Roman"/>
        <family val="1"/>
      </rPr>
      <t>h)</t>
    </r>
    <r>
      <rPr>
        <strike/>
        <sz val="10"/>
        <rFont val="Times New Roman"/>
        <family val="1"/>
      </rPr>
      <t xml:space="preserve"> </t>
    </r>
    <r>
      <rPr>
        <b/>
        <strike/>
        <sz val="10"/>
        <rFont val="Times New Roman"/>
        <family val="1"/>
      </rPr>
      <t>If yes to 6g</t>
    </r>
    <r>
      <rPr>
        <strike/>
        <sz val="10"/>
        <rFont val="Times New Roman"/>
        <family val="1"/>
      </rPr>
      <t>, is the agency (operator) compensated directly from the users of the facility?  The users in this context is anyone outside of state government.</t>
    </r>
  </si>
  <si>
    <r>
      <rPr>
        <b/>
        <strike/>
        <sz val="10"/>
        <rFont val="Times New Roman"/>
        <family val="1"/>
      </rPr>
      <t>i)</t>
    </r>
    <r>
      <rPr>
        <strike/>
        <sz val="10"/>
        <rFont val="Times New Roman"/>
        <family val="1"/>
      </rPr>
      <t xml:space="preserve"> </t>
    </r>
    <r>
      <rPr>
        <b/>
        <strike/>
        <sz val="10"/>
        <rFont val="Times New Roman"/>
        <family val="1"/>
      </rPr>
      <t>If yes to 6h</t>
    </r>
    <r>
      <rPr>
        <strike/>
        <sz val="10"/>
        <rFont val="Times New Roman"/>
        <family val="1"/>
      </rPr>
      <t>, does the transferor determine or have the ability to modify or approve what services the agency (operator) provides, to whom the agency (operator) provides the services, and the rates charged for the services?</t>
    </r>
  </si>
  <si>
    <r>
      <rPr>
        <b/>
        <strike/>
        <sz val="10"/>
        <rFont val="Times New Roman"/>
        <family val="1"/>
      </rPr>
      <t>j)</t>
    </r>
    <r>
      <rPr>
        <strike/>
        <sz val="10"/>
        <rFont val="Times New Roman"/>
        <family val="1"/>
      </rPr>
      <t xml:space="preserve"> </t>
    </r>
    <r>
      <rPr>
        <b/>
        <strike/>
        <sz val="10"/>
        <rFont val="Times New Roman"/>
        <family val="1"/>
      </rPr>
      <t>If yes to 6i</t>
    </r>
    <r>
      <rPr>
        <strike/>
        <sz val="10"/>
        <rFont val="Times New Roman"/>
        <family val="1"/>
      </rPr>
      <t>, is the transferor entitled to significant residual interest in the service utility of the facility at the end of the arrangement?</t>
    </r>
  </si>
  <si>
    <r>
      <rPr>
        <b/>
        <strike/>
        <sz val="10"/>
        <rFont val="Times New Roman"/>
        <family val="1"/>
      </rPr>
      <t>k)</t>
    </r>
    <r>
      <rPr>
        <strike/>
        <sz val="10"/>
        <rFont val="Times New Roman"/>
        <family val="1"/>
      </rPr>
      <t xml:space="preserve"> Does the agency as an operator have more than one contract that qualifies as a Service Concession Arrangement?</t>
    </r>
  </si>
  <si>
    <r>
      <rPr>
        <b/>
        <strike/>
        <sz val="10"/>
        <rFont val="Times New Roman"/>
        <family val="1"/>
      </rPr>
      <t>If yes to the four questions 6g through 6j</t>
    </r>
    <r>
      <rPr>
        <strike/>
        <sz val="10"/>
        <rFont val="Times New Roman"/>
        <family val="1"/>
      </rPr>
      <t xml:space="preserve"> for a single contract that qualifies as a service concession arrangement in which the agency is the operator, DOA will provide a separate communication to obtain additional information, unless the reporting requirements are addressed in the Supplemental Information section. </t>
    </r>
  </si>
  <si>
    <r>
      <t>Note</t>
    </r>
    <r>
      <rPr>
        <b/>
        <strike/>
        <sz val="10"/>
        <rFont val="Times New Roman"/>
        <family val="1"/>
      </rPr>
      <t>:</t>
    </r>
    <r>
      <rPr>
        <strike/>
        <sz val="10"/>
        <rFont val="Times New Roman"/>
        <family val="1"/>
      </rPr>
      <t xml:space="preserve">  Please see the </t>
    </r>
    <r>
      <rPr>
        <b/>
        <strike/>
        <sz val="10"/>
        <color indexed="12"/>
        <rFont val="Times New Roman"/>
        <family val="1"/>
      </rPr>
      <t>Glossary</t>
    </r>
    <r>
      <rPr>
        <strike/>
        <sz val="10"/>
        <rFont val="Times New Roman"/>
        <family val="1"/>
      </rPr>
      <t xml:space="preserve"> for a definition of Public Private and Public-Public Partnerships and Availability Payment Arrangements.</t>
    </r>
  </si>
  <si>
    <t>New/Name change</t>
  </si>
  <si>
    <t>New Agencies</t>
  </si>
  <si>
    <t>Name Changes per DPB</t>
  </si>
  <si>
    <t>Rochelle Altholz</t>
  </si>
  <si>
    <t>Donna M. Brown</t>
  </si>
  <si>
    <t>Arthenia Rachel</t>
  </si>
  <si>
    <t>Control Agency updates</t>
  </si>
  <si>
    <t>COMMISSIONERS FOR THE PROMOTION OF UNIFORMITY OF LEGISLATION IN THE UNITED STATES</t>
  </si>
  <si>
    <t>Name Change</t>
  </si>
  <si>
    <t>Leslie Weldon</t>
  </si>
  <si>
    <t>Courtney Shearer</t>
  </si>
  <si>
    <t>Angela Wright</t>
  </si>
  <si>
    <t>SECRETARY OF NATURAL AND HISTORIC RESOURCES</t>
  </si>
  <si>
    <t>SECRETARY OF PUBLIC SAFETY AND HOMELAND SECURITY</t>
  </si>
  <si>
    <t>Annette Sherrill</t>
  </si>
  <si>
    <t>Monica Darden</t>
  </si>
  <si>
    <t>Margaret Libby</t>
  </si>
  <si>
    <t>Patricia Beck</t>
  </si>
  <si>
    <t>Robert Lewis</t>
  </si>
  <si>
    <t>Clara Harris</t>
  </si>
  <si>
    <t>Towanda Vaughan</t>
  </si>
  <si>
    <t>DEPARTMENT OF TRANSPORTATION TRANSFER PAYMENTS</t>
  </si>
  <si>
    <t>Ashley Nusbaum</t>
  </si>
  <si>
    <t>Carla Green</t>
  </si>
  <si>
    <t>DEPARTMENT OF BEHAVIORAL HEALTH AND DEVELOPMENTAL SERVICES</t>
  </si>
  <si>
    <t>OPIOID ABATEMENT AUTHORITY</t>
  </si>
  <si>
    <r>
      <t>Attachment 6A, Leave Liability Statement - CIPPS Users /</t>
    </r>
    <r>
      <rPr>
        <i/>
        <strike/>
        <sz val="10"/>
        <rFont val="Times New Roman"/>
        <family val="1"/>
      </rPr>
      <t xml:space="preserve"> </t>
    </r>
    <r>
      <rPr>
        <i/>
        <strike/>
        <sz val="10"/>
        <color indexed="12"/>
        <rFont val="Times New Roman"/>
        <family val="1"/>
      </rPr>
      <t>Due date:  July 21</t>
    </r>
  </si>
  <si>
    <r>
      <t xml:space="preserve">If yes, </t>
    </r>
    <r>
      <rPr>
        <strike/>
        <sz val="10"/>
        <rFont val="Times New Roman"/>
        <family val="1"/>
      </rPr>
      <t>complete Attachment 6A for any funds not included in the GAAP Basis Financial Statement Templates (Attachments 9-12).</t>
    </r>
  </si>
  <si>
    <r>
      <t>Note</t>
    </r>
    <r>
      <rPr>
        <b/>
        <strike/>
        <sz val="10"/>
        <rFont val="Times New Roman"/>
        <family val="1"/>
      </rPr>
      <t xml:space="preserve">: The Payroll Service Bureau (PSB) will complete </t>
    </r>
    <r>
      <rPr>
        <b/>
        <strike/>
        <sz val="10"/>
        <color rgb="FF0000FF"/>
        <rFont val="Times New Roman"/>
        <family val="1"/>
      </rPr>
      <t>Tab 1 Questions</t>
    </r>
    <r>
      <rPr>
        <b/>
        <strike/>
        <sz val="10"/>
        <rFont val="Times New Roman"/>
        <family val="1"/>
      </rPr>
      <t xml:space="preserve">,  as well as </t>
    </r>
    <r>
      <rPr>
        <b/>
        <strike/>
        <sz val="10"/>
        <color rgb="FF0000FF"/>
        <rFont val="Times New Roman"/>
        <family val="1"/>
      </rPr>
      <t>Tab 2 CIPPS</t>
    </r>
    <r>
      <rPr>
        <b/>
        <strike/>
        <sz val="10"/>
        <rFont val="Times New Roman"/>
        <family val="1"/>
      </rPr>
      <t xml:space="preserve">, for all agencies using the PSB's services.  The PSB will forward the attachment, along with a leave detail spreadsheet, to the agency for review and approval.  These agencies must complete </t>
    </r>
    <r>
      <rPr>
        <b/>
        <strike/>
        <sz val="10"/>
        <color rgb="FF0000FF"/>
        <rFont val="Times New Roman"/>
        <family val="1"/>
      </rPr>
      <t>Tab 3 Variance Analysis</t>
    </r>
    <r>
      <rPr>
        <b/>
        <strike/>
        <sz val="10"/>
        <rFont val="Times New Roman"/>
        <family val="1"/>
      </rPr>
      <t xml:space="preserve"> explanations, if required, and submit the attachment to DOA.  </t>
    </r>
    <r>
      <rPr>
        <b/>
        <strike/>
        <u/>
        <sz val="10"/>
        <rFont val="Times New Roman"/>
        <family val="1"/>
      </rPr>
      <t>When submitting the attachment, please provide a copy of the leave detail spreadsheet prepared by PSB.</t>
    </r>
  </si>
  <si>
    <r>
      <rPr>
        <b/>
        <strike/>
        <u/>
        <sz val="10"/>
        <rFont val="Times New Roman"/>
        <family val="1"/>
      </rPr>
      <t>Note</t>
    </r>
    <r>
      <rPr>
        <b/>
        <strike/>
        <sz val="10"/>
        <rFont val="Times New Roman"/>
        <family val="1"/>
      </rPr>
      <t>:  If CIPPS is used for only some of the agency's employees, all leave liability information must be provided on Attachment 6D, Leave Liability Statement - Non-CIPPS, Non-TAL, Non-Cardinal HCM and Hybrid Users.</t>
    </r>
  </si>
  <si>
    <r>
      <t>Attachment 6B, Leave Liability Statement - TAL Users /</t>
    </r>
    <r>
      <rPr>
        <i/>
        <strike/>
        <sz val="10"/>
        <rFont val="Times New Roman"/>
        <family val="1"/>
      </rPr>
      <t xml:space="preserve"> </t>
    </r>
    <r>
      <rPr>
        <i/>
        <strike/>
        <sz val="10"/>
        <color indexed="12"/>
        <rFont val="Times New Roman"/>
        <family val="1"/>
      </rPr>
      <t>Due date:  July 21</t>
    </r>
  </si>
  <si>
    <r>
      <t xml:space="preserve">If yes, </t>
    </r>
    <r>
      <rPr>
        <strike/>
        <sz val="10"/>
        <rFont val="Times New Roman"/>
        <family val="1"/>
      </rPr>
      <t>complete Attachment 6B for any funds not included in the GAAP Basis Financial Statement Templates (Attachments 9-12).</t>
    </r>
  </si>
  <si>
    <r>
      <rPr>
        <b/>
        <strike/>
        <u/>
        <sz val="10"/>
        <rFont val="Times New Roman"/>
        <family val="1"/>
      </rPr>
      <t>Note</t>
    </r>
    <r>
      <rPr>
        <b/>
        <strike/>
        <sz val="10"/>
        <rFont val="Times New Roman"/>
        <family val="1"/>
      </rPr>
      <t>:  If TAL is used for only some of the agency's employees, all leave liability information must be provided on Attachment 6D, Leave Liability Statement - Non-CIPPS, Non-TAL, Non-Cardinal HCM, and Hybrid Users.</t>
    </r>
  </si>
  <si>
    <r>
      <t xml:space="preserve">If yes to 1, </t>
    </r>
    <r>
      <rPr>
        <sz val="10"/>
        <rFont val="Times New Roman"/>
        <family val="1"/>
      </rPr>
      <t>complete Attachment 6A for any funds not included in the GAAP Basis Financial Statement Templates (Attachments 9-12).</t>
    </r>
  </si>
  <si>
    <r>
      <rPr>
        <b/>
        <u/>
        <sz val="10"/>
        <rFont val="Times New Roman"/>
        <family val="1"/>
      </rPr>
      <t>Note</t>
    </r>
    <r>
      <rPr>
        <b/>
        <sz val="10"/>
        <rFont val="Times New Roman"/>
        <family val="1"/>
      </rPr>
      <t>:  If Cardinal HCM is used for only some of the agency's employees, all leave liability information must be provided on Attachment 6B, Leave Liability Statement - Non-Cardinal HCM and Hybrid Users.</t>
    </r>
  </si>
  <si>
    <r>
      <t xml:space="preserve">If yes to 1, </t>
    </r>
    <r>
      <rPr>
        <sz val="10"/>
        <rFont val="Times New Roman"/>
        <family val="1"/>
      </rPr>
      <t>complete Attachment 6B for any funds not included in the GAAP Basis Financial Statement Templates (Attachments 9-12).</t>
    </r>
  </si>
  <si>
    <r>
      <rPr>
        <b/>
        <u/>
        <sz val="10"/>
        <rFont val="Times New Roman"/>
        <family val="1"/>
      </rPr>
      <t>Note</t>
    </r>
    <r>
      <rPr>
        <b/>
        <sz val="10"/>
        <rFont val="Times New Roman"/>
        <family val="1"/>
      </rPr>
      <t xml:space="preserve">:  If Cardinal HCM is used for only some of the agency's employees, all leave liability information must be provided on Attachment 6B, Leave Liability Statement - Non-Cardinal HCM and Hybrid Users.  </t>
    </r>
  </si>
  <si>
    <r>
      <t xml:space="preserve">2) </t>
    </r>
    <r>
      <rPr>
        <b/>
        <strike/>
        <sz val="10"/>
        <rFont val="Times New Roman"/>
        <family val="1"/>
      </rPr>
      <t xml:space="preserve"> Service Concession Arrangements</t>
    </r>
    <r>
      <rPr>
        <strike/>
        <sz val="10"/>
        <rFont val="Times New Roman"/>
        <family val="1"/>
      </rPr>
      <t xml:space="preserve"> - Amount the agency as transferor reports for the difference between the acquisition value of a new facility purchased or constructed by the operator or the improvement of an existing facility by the operator and any contractual liabilities that the agency as transferor reports under the SCA. 
(</t>
    </r>
    <r>
      <rPr>
        <b/>
        <strike/>
        <u/>
        <sz val="10"/>
        <rFont val="Times New Roman"/>
        <family val="1"/>
      </rPr>
      <t>GASBS No. 60</t>
    </r>
    <r>
      <rPr>
        <strike/>
        <sz val="10"/>
        <rFont val="Times New Roman"/>
        <family val="1"/>
      </rPr>
      <t xml:space="preserve"> paragraph 9 as amended by </t>
    </r>
    <r>
      <rPr>
        <b/>
        <strike/>
        <u/>
        <sz val="10"/>
        <rFont val="Times New Roman"/>
        <family val="1"/>
      </rPr>
      <t>GASBS No. 72</t>
    </r>
    <r>
      <rPr>
        <strike/>
        <sz val="10"/>
        <rFont val="Times New Roman"/>
        <family val="1"/>
      </rPr>
      <t xml:space="preserve"> paragraph 79 &amp; 85)</t>
    </r>
  </si>
  <si>
    <r>
      <t xml:space="preserve">3)  </t>
    </r>
    <r>
      <rPr>
        <b/>
        <strike/>
        <sz val="10"/>
        <rFont val="Times New Roman"/>
        <family val="1"/>
      </rPr>
      <t>Service Concession Arrangements</t>
    </r>
    <r>
      <rPr>
        <strike/>
        <sz val="10"/>
        <rFont val="Times New Roman"/>
        <family val="1"/>
      </rPr>
      <t xml:space="preserve"> -  Amount the agency as transferor reports for the difference between up-front or installment payments from the operator and any contractual liabilities that the transferor reports under the SCA.   (</t>
    </r>
    <r>
      <rPr>
        <b/>
        <strike/>
        <u/>
        <sz val="10"/>
        <rFont val="Times New Roman"/>
        <family val="1"/>
      </rPr>
      <t>GASBS No. 60</t>
    </r>
    <r>
      <rPr>
        <strike/>
        <sz val="10"/>
        <rFont val="Times New Roman"/>
        <family val="1"/>
      </rPr>
      <t xml:space="preserve"> paragraph 12)</t>
    </r>
  </si>
  <si>
    <r>
      <t xml:space="preserve">3) </t>
    </r>
    <r>
      <rPr>
        <b/>
        <sz val="10"/>
        <rFont val="Times New Roman"/>
        <family val="1"/>
      </rPr>
      <t xml:space="preserve"> Refundings of Debt</t>
    </r>
    <r>
      <rPr>
        <sz val="10"/>
        <rFont val="Times New Roman"/>
        <family val="1"/>
      </rPr>
      <t xml:space="preserve"> - A change in provisions of a lease resulting from a refunding, including an advance refunding, of tax-exempt debt by the lessor who then passes through the effect to the lessee and the lease continues to be classified as a lease by the lessee which decreases the lessee's lease obligation (</t>
    </r>
    <r>
      <rPr>
        <b/>
        <u/>
        <sz val="10"/>
        <rFont val="Times New Roman"/>
        <family val="1"/>
      </rPr>
      <t>GASBS No. 87</t>
    </r>
    <r>
      <rPr>
        <sz val="10"/>
        <rFont val="Times New Roman"/>
        <family val="1"/>
      </rPr>
      <t xml:space="preserve"> paragraph 74)</t>
    </r>
  </si>
  <si>
    <r>
      <t xml:space="preserve">4)  </t>
    </r>
    <r>
      <rPr>
        <b/>
        <sz val="10"/>
        <rFont val="Times New Roman"/>
        <family val="1"/>
      </rPr>
      <t>Government-Mandated &amp; Voluntary Nonexchange Transactions</t>
    </r>
    <r>
      <rPr>
        <sz val="10"/>
        <rFont val="Times New Roman"/>
        <family val="1"/>
      </rPr>
      <t xml:space="preserve"> - Resources received by recipients before time requirements are met, but after the other eligibility requirements have been met  (</t>
    </r>
    <r>
      <rPr>
        <b/>
        <u/>
        <sz val="10"/>
        <rFont val="Times New Roman"/>
        <family val="1"/>
      </rPr>
      <t>GASBS No. 65</t>
    </r>
    <r>
      <rPr>
        <sz val="10"/>
        <rFont val="Times New Roman"/>
        <family val="1"/>
      </rPr>
      <t xml:space="preserve"> paragraphs 8 &amp; 10)</t>
    </r>
  </si>
  <si>
    <r>
      <t xml:space="preserve">5)  </t>
    </r>
    <r>
      <rPr>
        <b/>
        <sz val="10"/>
        <rFont val="Times New Roman"/>
        <family val="1"/>
      </rPr>
      <t>Imposed Nonexchange Revenue Transactions</t>
    </r>
    <r>
      <rPr>
        <sz val="10"/>
        <rFont val="Times New Roman"/>
        <family val="1"/>
      </rPr>
      <t xml:space="preserve"> - Amounts received or reported as a receivable before the period when resources are required to be used or when use is first permitted in which the enabling legislation includes time requirements (</t>
    </r>
    <r>
      <rPr>
        <b/>
        <u/>
        <sz val="10"/>
        <rFont val="Times New Roman"/>
        <family val="1"/>
      </rPr>
      <t>GASBS No. 65</t>
    </r>
    <r>
      <rPr>
        <sz val="10"/>
        <rFont val="Times New Roman"/>
        <family val="1"/>
      </rPr>
      <t xml:space="preserve"> paragraphs 8 &amp; 9)</t>
    </r>
  </si>
  <si>
    <r>
      <t xml:space="preserve">6)  </t>
    </r>
    <r>
      <rPr>
        <b/>
        <sz val="10"/>
        <rFont val="Times New Roman"/>
        <family val="1"/>
      </rPr>
      <t>Sale of Future Revenues &amp; Intra-Entity Transfers of Future Revenues</t>
    </r>
    <r>
      <rPr>
        <sz val="10"/>
        <rFont val="Times New Roman"/>
        <family val="1"/>
      </rPr>
      <t xml:space="preserve"> - Amount a transferor government receives as proceeds in the sale of future revenue transactions except for instances requiring revenue recognition in the period of sale as discussed in </t>
    </r>
    <r>
      <rPr>
        <b/>
        <u/>
        <sz val="10"/>
        <rFont val="Times New Roman"/>
        <family val="1"/>
      </rPr>
      <t>GASBS No. 48</t>
    </r>
    <r>
      <rPr>
        <sz val="10"/>
        <rFont val="Times New Roman"/>
        <family val="1"/>
      </rPr>
      <t xml:space="preserve"> paragraph 14 (</t>
    </r>
    <r>
      <rPr>
        <b/>
        <u/>
        <sz val="10"/>
        <rFont val="Times New Roman"/>
        <family val="1"/>
      </rPr>
      <t>GASBS No. 65</t>
    </r>
    <r>
      <rPr>
        <sz val="10"/>
        <rFont val="Times New Roman"/>
        <family val="1"/>
      </rPr>
      <t xml:space="preserve"> paragraphs 11, 12 &amp; 13)</t>
    </r>
  </si>
  <si>
    <r>
      <t xml:space="preserve">7)  </t>
    </r>
    <r>
      <rPr>
        <b/>
        <sz val="10"/>
        <rFont val="Times New Roman"/>
        <family val="1"/>
      </rPr>
      <t>Sale-Leaseback Transactions</t>
    </r>
    <r>
      <rPr>
        <sz val="10"/>
        <rFont val="Times New Roman"/>
        <family val="1"/>
      </rPr>
      <t xml:space="preserve"> - Gain on the sale of property that is accompanied by a leaseback of all or any part of the property for all or part of its remaining economic life (</t>
    </r>
    <r>
      <rPr>
        <b/>
        <u/>
        <sz val="10"/>
        <rFont val="Times New Roman"/>
        <family val="1"/>
      </rPr>
      <t>GASBS No. 87</t>
    </r>
    <r>
      <rPr>
        <sz val="10"/>
        <rFont val="Times New Roman"/>
        <family val="1"/>
      </rPr>
      <t xml:space="preserve"> paragraphs 82-86)</t>
    </r>
  </si>
  <si>
    <r>
      <t xml:space="preserve">8) </t>
    </r>
    <r>
      <rPr>
        <b/>
        <sz val="10"/>
        <rFont val="Times New Roman"/>
        <family val="1"/>
      </rPr>
      <t xml:space="preserve"> Lending Activities</t>
    </r>
    <r>
      <rPr>
        <sz val="10"/>
        <rFont val="Times New Roman"/>
        <family val="1"/>
      </rPr>
      <t xml:space="preserve"> - Points received by lender in relation to a loan origination 
(</t>
    </r>
    <r>
      <rPr>
        <b/>
        <u/>
        <sz val="10"/>
        <rFont val="Times New Roman"/>
        <family val="1"/>
      </rPr>
      <t>GASBS No. 65</t>
    </r>
    <r>
      <rPr>
        <sz val="10"/>
        <rFont val="Times New Roman"/>
        <family val="1"/>
      </rPr>
      <t xml:space="preserve"> paragraphs 21 &amp; 22)</t>
    </r>
  </si>
  <si>
    <r>
      <t xml:space="preserve">9)  </t>
    </r>
    <r>
      <rPr>
        <b/>
        <sz val="10"/>
        <rFont val="Times New Roman"/>
        <family val="1"/>
      </rPr>
      <t>Mortgage Banking Activities</t>
    </r>
    <r>
      <rPr>
        <sz val="10"/>
        <rFont val="Times New Roman"/>
        <family val="1"/>
      </rPr>
      <t xml:space="preserve"> - Points received by lender for loans held for investment 
(</t>
    </r>
    <r>
      <rPr>
        <b/>
        <u/>
        <sz val="10"/>
        <rFont val="Times New Roman"/>
        <family val="1"/>
      </rPr>
      <t>GASBS No. 65</t>
    </r>
    <r>
      <rPr>
        <sz val="10"/>
        <rFont val="Times New Roman"/>
        <family val="1"/>
      </rPr>
      <t xml:space="preserve"> paragraphs 25 &amp; 26)</t>
    </r>
  </si>
  <si>
    <r>
      <t xml:space="preserve">10)  </t>
    </r>
    <r>
      <rPr>
        <b/>
        <sz val="10"/>
        <rFont val="Times New Roman"/>
        <family val="1"/>
      </rPr>
      <t>Mortgage Banking Activities</t>
    </r>
    <r>
      <rPr>
        <sz val="10"/>
        <rFont val="Times New Roman"/>
        <family val="1"/>
      </rPr>
      <t xml:space="preserve"> - Origination fees, including any portion related to points, received by lender for loans held for sale (</t>
    </r>
    <r>
      <rPr>
        <b/>
        <u/>
        <sz val="10"/>
        <rFont val="Times New Roman"/>
        <family val="1"/>
      </rPr>
      <t>GASBS No. 65</t>
    </r>
    <r>
      <rPr>
        <sz val="10"/>
        <rFont val="Times New Roman"/>
        <family val="1"/>
      </rPr>
      <t xml:space="preserve"> paragraphs 25 &amp; 26)</t>
    </r>
  </si>
  <si>
    <r>
      <t xml:space="preserve">11)  </t>
    </r>
    <r>
      <rPr>
        <b/>
        <sz val="10"/>
        <rFont val="Times New Roman"/>
        <family val="1"/>
      </rPr>
      <t>Regulated Operations</t>
    </r>
    <r>
      <rPr>
        <sz val="10"/>
        <rFont val="Times New Roman"/>
        <family val="1"/>
      </rPr>
      <t xml:space="preserve"> - Regulator's rate actions that result in an acquisition of net assets from the regulated business-type activity's customers that is applicable to a future reporting period 
(</t>
    </r>
    <r>
      <rPr>
        <b/>
        <u/>
        <sz val="10"/>
        <rFont val="Times New Roman"/>
        <family val="1"/>
      </rPr>
      <t>GASBS No. 65</t>
    </r>
    <r>
      <rPr>
        <sz val="10"/>
        <rFont val="Times New Roman"/>
        <family val="1"/>
      </rPr>
      <t xml:space="preserve"> paragraphs 28 &amp; 29)</t>
    </r>
  </si>
  <si>
    <r>
      <t xml:space="preserve">12) </t>
    </r>
    <r>
      <rPr>
        <b/>
        <sz val="10"/>
        <rFont val="Times New Roman"/>
        <family val="1"/>
      </rPr>
      <t xml:space="preserve">Irrevocable Split-Interest Agreements - </t>
    </r>
    <r>
      <rPr>
        <sz val="10"/>
        <rFont val="Times New Roman"/>
        <family val="1"/>
      </rPr>
      <t>Government's beneficial interest in an irrevocable split-interest agreement (</t>
    </r>
    <r>
      <rPr>
        <b/>
        <u/>
        <sz val="10"/>
        <rFont val="Times New Roman"/>
        <family val="1"/>
      </rPr>
      <t>GASBS No. 81</t>
    </r>
    <r>
      <rPr>
        <sz val="10"/>
        <rFont val="Times New Roman"/>
        <family val="1"/>
      </rPr>
      <t xml:space="preserve">) </t>
    </r>
  </si>
  <si>
    <t>Leave Liability Statement - Non-Cardinal HCM and Hybrid Users</t>
  </si>
  <si>
    <t>Reads question 3, Att. 13, as "yes" or "no" and puts in a true or false.</t>
  </si>
  <si>
    <t>Att. 19 - No test needed, Summary sheet automatically calculates a yes or no based on the answer.</t>
  </si>
  <si>
    <r>
      <t xml:space="preserve">2)  </t>
    </r>
    <r>
      <rPr>
        <b/>
        <sz val="10"/>
        <rFont val="Times New Roman"/>
        <family val="1"/>
      </rPr>
      <t>Refundings of Debt</t>
    </r>
    <r>
      <rPr>
        <sz val="10"/>
        <rFont val="Times New Roman"/>
        <family val="1"/>
      </rPr>
      <t xml:space="preserve"> - Deferral on debt defeasance - gain:  For current refundings and advance refundings resulting in debt defeasance and the reacquisition price is less than the net carrying amount of the old debt  (</t>
    </r>
    <r>
      <rPr>
        <b/>
        <u/>
        <sz val="10"/>
        <rFont val="Times New Roman"/>
        <family val="1"/>
      </rPr>
      <t>GASBS No. 65</t>
    </r>
    <r>
      <rPr>
        <sz val="10"/>
        <rFont val="Times New Roman"/>
        <family val="1"/>
      </rPr>
      <t xml:space="preserve"> paragraphs 5 &amp; 6)</t>
    </r>
  </si>
  <si>
    <r>
      <t xml:space="preserve">2) </t>
    </r>
    <r>
      <rPr>
        <b/>
        <sz val="10"/>
        <rFont val="Times New Roman"/>
        <family val="1"/>
      </rPr>
      <t>Refundings of Debt</t>
    </r>
    <r>
      <rPr>
        <sz val="10"/>
        <rFont val="Times New Roman"/>
        <family val="1"/>
      </rPr>
      <t xml:space="preserve"> - Deferral on debt defeasance - loss:  For current refundings and advance refundings resulting in debt defeasance and the reacquisition price exceeds the net carrying amount of the old debt (</t>
    </r>
    <r>
      <rPr>
        <b/>
        <u/>
        <sz val="10"/>
        <rFont val="Times New Roman"/>
        <family val="1"/>
      </rPr>
      <t>GASBS No. 65</t>
    </r>
    <r>
      <rPr>
        <sz val="10"/>
        <rFont val="Times New Roman"/>
        <family val="1"/>
      </rPr>
      <t xml:space="preserve"> paragraphs 5 &amp;  6)</t>
    </r>
  </si>
  <si>
    <r>
      <t xml:space="preserve">9) </t>
    </r>
    <r>
      <rPr>
        <b/>
        <sz val="10"/>
        <rFont val="Times New Roman"/>
        <family val="1"/>
      </rPr>
      <t>Government Acquisition</t>
    </r>
    <r>
      <rPr>
        <sz val="10"/>
        <rFont val="Times New Roman"/>
        <family val="1"/>
      </rPr>
      <t xml:space="preserve"> - Excess consideration provided by acquiring government in government acquisition (</t>
    </r>
    <r>
      <rPr>
        <b/>
        <u/>
        <sz val="10"/>
        <rFont val="Times New Roman"/>
        <family val="1"/>
      </rPr>
      <t>GASBS No. 69</t>
    </r>
    <r>
      <rPr>
        <b/>
        <sz val="10"/>
        <rFont val="Times New Roman"/>
        <family val="1"/>
      </rPr>
      <t xml:space="preserve"> </t>
    </r>
    <r>
      <rPr>
        <sz val="10"/>
        <rFont val="Times New Roman"/>
        <family val="1"/>
      </rPr>
      <t xml:space="preserve">paragraph 39, as amended by </t>
    </r>
    <r>
      <rPr>
        <b/>
        <u/>
        <sz val="10"/>
        <rFont val="Times New Roman"/>
        <family val="1"/>
      </rPr>
      <t>GASBS No. 85</t>
    </r>
    <r>
      <rPr>
        <sz val="10"/>
        <rFont val="Times New Roman"/>
        <family val="1"/>
      </rPr>
      <t xml:space="preserve"> paragraph 5)</t>
    </r>
  </si>
  <si>
    <t>Agency Contact 
E-mail Address:</t>
  </si>
  <si>
    <r>
      <t xml:space="preserve">This is </t>
    </r>
    <r>
      <rPr>
        <b/>
        <sz val="10"/>
        <rFont val="Times New Roman"/>
        <family val="1"/>
      </rPr>
      <t xml:space="preserve">the final formula </t>
    </r>
    <r>
      <rPr>
        <sz val="10"/>
        <rFont val="Times New Roman"/>
        <family val="1"/>
      </rPr>
      <t>for the summary sheet, and determines if Att. 21 should be completed.</t>
    </r>
  </si>
  <si>
    <t>Agency Contact E-mail Address:</t>
  </si>
  <si>
    <r>
      <t>If yes to 2</t>
    </r>
    <r>
      <rPr>
        <sz val="10"/>
        <rFont val="Times New Roman"/>
        <family val="1"/>
      </rPr>
      <t xml:space="preserve">, </t>
    </r>
    <r>
      <rPr>
        <b/>
        <sz val="10"/>
        <rFont val="Times New Roman"/>
        <family val="1"/>
      </rPr>
      <t>IMMEDIATELY</t>
    </r>
    <r>
      <rPr>
        <sz val="10"/>
        <rFont val="Times New Roman"/>
        <family val="1"/>
      </rPr>
      <t xml:space="preserve"> notify John Sotos, Assistant Director of Financial Reporting at (804) 225-2111, Jennifer Wykoff, Assistant Director of Financial Reporting at (804) 225-4426, Sarah Drysdale, Assistant Director of Financial Reporting at (804) 225-2438, or Susan Jones, Director of Financial Reporting at (804) 225-2414.  A determination will be made as to whether you must prepare GAAP Basis Financial Statement Templates.</t>
    </r>
  </si>
  <si>
    <r>
      <t xml:space="preserve">If yes, IMMEDIATELY </t>
    </r>
    <r>
      <rPr>
        <sz val="10"/>
        <rFont val="Times New Roman"/>
        <family val="1"/>
      </rPr>
      <t>notify Sarah Drysdale, Assistant Director of Financial Statements at (804) 225-2438, John Sotos, Assistant Director of Financial Statements, at (804) 225-2111, Jennifer Wykoff, Assistant Director of Financial Statements at (804) 225-4426, or Susan Jones, Director of Financial Reporting at (804) 225-2414.  The agency may be required to complete a GAAP Basis Financial Statement Template (Attachment 11) and Attachment 19.</t>
    </r>
  </si>
  <si>
    <r>
      <t>ARMICS Certification per CAPP Topic No. 10305</t>
    </r>
    <r>
      <rPr>
        <i/>
        <sz val="10"/>
        <color rgb="FF003300"/>
        <rFont val="Times New Roman"/>
        <family val="1"/>
      </rPr>
      <t xml:space="preserve"> </t>
    </r>
    <r>
      <rPr>
        <b/>
        <sz val="10"/>
        <color rgb="FF003300"/>
        <rFont val="Times New Roman"/>
        <family val="1"/>
      </rPr>
      <t>/</t>
    </r>
    <r>
      <rPr>
        <i/>
        <sz val="10"/>
        <color rgb="FF003300"/>
        <rFont val="Times New Roman"/>
        <family val="1"/>
      </rPr>
      <t xml:space="preserve"> </t>
    </r>
    <r>
      <rPr>
        <i/>
        <sz val="10"/>
        <color indexed="12"/>
        <rFont val="Times New Roman"/>
        <family val="1"/>
      </rPr>
      <t>Due date: October 31</t>
    </r>
  </si>
  <si>
    <r>
      <t xml:space="preserve">14) </t>
    </r>
    <r>
      <rPr>
        <b/>
        <sz val="10"/>
        <rFont val="Times New Roman"/>
        <family val="1"/>
      </rPr>
      <t>Certain Arrangements Associated with Conduit Debt Obligations</t>
    </r>
    <r>
      <rPr>
        <sz val="10"/>
        <rFont val="Times New Roman"/>
        <family val="1"/>
      </rPr>
      <t>:</t>
    </r>
    <r>
      <rPr>
        <sz val="10"/>
        <color rgb="FF000000"/>
        <rFont val="Times New Roman"/>
        <family val="1"/>
      </rPr>
      <t>  In certain arrangements associated with conduit debt obligations where the issuer retains title to capital asset and third-party obligor has exclusive use of portions of the capital asset (</t>
    </r>
    <r>
      <rPr>
        <b/>
        <u/>
        <sz val="10"/>
        <color rgb="FF000000"/>
        <rFont val="Times New Roman"/>
        <family val="1"/>
      </rPr>
      <t>GASBS No. 91</t>
    </r>
    <r>
      <rPr>
        <sz val="10"/>
        <color rgb="FF000000"/>
        <rFont val="Times New Roman"/>
        <family val="1"/>
      </rPr>
      <t xml:space="preserve"> paragraphs 22 and 23) </t>
    </r>
  </si>
  <si>
    <t>Department of Criminal Justice Services</t>
  </si>
  <si>
    <t>Division of Capitol Police</t>
  </si>
  <si>
    <r>
      <rPr>
        <b/>
        <sz val="10"/>
        <rFont val="Times New Roman"/>
        <family val="1"/>
      </rPr>
      <t xml:space="preserve">a) </t>
    </r>
    <r>
      <rPr>
        <sz val="10"/>
        <rFont val="Times New Roman"/>
        <family val="1"/>
      </rPr>
      <t xml:space="preserve"> </t>
    </r>
    <r>
      <rPr>
        <b/>
        <sz val="10"/>
        <rFont val="Times New Roman"/>
        <family val="1"/>
      </rPr>
      <t>Nonexchange Financial Guarantees - Agency  guarantees obligations of others</t>
    </r>
    <r>
      <rPr>
        <sz val="10"/>
        <rFont val="Times New Roman"/>
        <family val="1"/>
      </rPr>
      <t xml:space="preserve">:  Does the agency (guarantor) extend a nonexchange financial guarantee for the obligations of a legally separate entity* or individual (issuers) without receiving equal or approximately equal value in exchange?   </t>
    </r>
    <r>
      <rPr>
        <b/>
        <sz val="10"/>
        <rFont val="Times New Roman"/>
        <family val="1"/>
      </rPr>
      <t xml:space="preserve">
</t>
    </r>
    <r>
      <rPr>
        <sz val="10"/>
        <rFont val="Times New Roman"/>
        <family val="1"/>
      </rPr>
      <t xml:space="preserve">
*</t>
    </r>
    <r>
      <rPr>
        <b/>
        <u/>
        <sz val="10"/>
        <rFont val="Times New Roman"/>
        <family val="1"/>
      </rPr>
      <t>Note</t>
    </r>
    <r>
      <rPr>
        <sz val="10"/>
        <rFont val="Times New Roman"/>
        <family val="1"/>
      </rPr>
      <t xml:space="preserve">: A legally separate entity includes other governments and nongovernmental entities (e.g., not-for profit organizations, private entities, etc.) and blended or discretely presented component units of the agency.     </t>
    </r>
  </si>
  <si>
    <r>
      <rPr>
        <b/>
        <sz val="10"/>
        <rFont val="Times New Roman"/>
        <family val="1"/>
      </rPr>
      <t>b)</t>
    </r>
    <r>
      <rPr>
        <sz val="10"/>
        <rFont val="Times New Roman"/>
        <family val="1"/>
      </rPr>
      <t xml:space="preserve">  </t>
    </r>
    <r>
      <rPr>
        <b/>
        <sz val="10"/>
        <rFont val="Times New Roman"/>
        <family val="1"/>
      </rPr>
      <t>Nonexchange Financial Guarantees -  Others guarantee obligations of agency</t>
    </r>
    <r>
      <rPr>
        <sz val="10"/>
        <rFont val="Times New Roman"/>
        <family val="1"/>
      </rPr>
      <t xml:space="preserve">:  Did the agency receive a nonexchange financial guarantee for the obligation(s) of the agency (issuer) from a  legally separate entity* or individual  (guarantor) without giving equal or approximately equal value in exchange?   </t>
    </r>
    <r>
      <rPr>
        <b/>
        <sz val="10"/>
        <rFont val="Times New Roman"/>
        <family val="1"/>
      </rPr>
      <t xml:space="preserve">
</t>
    </r>
    <r>
      <rPr>
        <sz val="10"/>
        <rFont val="Times New Roman"/>
        <family val="1"/>
      </rPr>
      <t xml:space="preserve">
*</t>
    </r>
    <r>
      <rPr>
        <b/>
        <u/>
        <sz val="10"/>
        <rFont val="Times New Roman"/>
        <family val="1"/>
      </rPr>
      <t>Note</t>
    </r>
    <r>
      <rPr>
        <sz val="10"/>
        <rFont val="Times New Roman"/>
        <family val="1"/>
      </rPr>
      <t>: A legally separate entity includes other governments and nongovernmental entities (i.e., not-for profit organizations, private entities, etc.), and blended or discretely presented component units of the agency.</t>
    </r>
  </si>
  <si>
    <t>6b to 6e)</t>
  </si>
  <si>
    <r>
      <t xml:space="preserve">An example of an organization with joint venture characteristics is as follows:  </t>
    </r>
    <r>
      <rPr>
        <i/>
        <sz val="10"/>
        <rFont val="Times New Roman"/>
        <family val="1"/>
      </rPr>
      <t xml:space="preserve">An agency enters into an agreement with a city to create an organization that operates a performing arts center.  The agency and the city are considered the participants and provided funding to build the center.  The agreement stipulates that the agency and the city will share surpluses of the center equally;  therefore, the agency and the city have equity interests in the organization.   The agency appoints five of the eight voting members of the organization's governing body and the city appoints the remaining three voting members; therefore, the agency is the majority participant.   In addition, the agency also has the ability to impose its will on the organization.  Since the agency appoints a voting majority of the governing body and is able to impose its will on the organization, the organization is considered a component unit of the agency.  </t>
    </r>
    <r>
      <rPr>
        <sz val="10"/>
        <rFont val="Times New Roman"/>
        <family val="1"/>
      </rPr>
      <t xml:space="preserve">
Based on this example, the answers to Parts 6b to 6e would be "yes".</t>
    </r>
  </si>
  <si>
    <r>
      <rPr>
        <b/>
        <sz val="10"/>
        <rFont val="Times New Roman"/>
        <family val="1"/>
      </rPr>
      <t>c)</t>
    </r>
    <r>
      <rPr>
        <sz val="10"/>
        <rFont val="Times New Roman"/>
        <family val="1"/>
      </rPr>
      <t xml:space="preserve"> </t>
    </r>
    <r>
      <rPr>
        <b/>
        <sz val="10"/>
        <rFont val="Times New Roman"/>
        <family val="1"/>
      </rPr>
      <t>If yes to 6b</t>
    </r>
    <r>
      <rPr>
        <sz val="10"/>
        <rFont val="Times New Roman"/>
        <family val="1"/>
      </rPr>
      <t xml:space="preserve">, is the agency the majority participant of this organization?  </t>
    </r>
  </si>
  <si>
    <r>
      <rPr>
        <b/>
        <sz val="10"/>
        <rFont val="Times New Roman"/>
        <family val="1"/>
      </rPr>
      <t>d)</t>
    </r>
    <r>
      <rPr>
        <sz val="10"/>
        <rFont val="Times New Roman"/>
        <family val="1"/>
      </rPr>
      <t xml:space="preserve"> </t>
    </r>
    <r>
      <rPr>
        <b/>
        <sz val="10"/>
        <rFont val="Times New Roman"/>
        <family val="1"/>
      </rPr>
      <t>If yes to 6b and 6c</t>
    </r>
    <r>
      <rPr>
        <sz val="10"/>
        <rFont val="Times New Roman"/>
        <family val="1"/>
      </rPr>
      <t>, is this organization a component unit of the agency?</t>
    </r>
  </si>
  <si>
    <t>6f to 6g)</t>
  </si>
  <si>
    <r>
      <rPr>
        <b/>
        <sz val="10"/>
        <rFont val="Times New Roman"/>
        <family val="1"/>
      </rPr>
      <t>a)</t>
    </r>
    <r>
      <rPr>
        <sz val="10"/>
        <rFont val="Times New Roman"/>
        <family val="1"/>
      </rPr>
      <t xml:space="preserve"> </t>
    </r>
    <r>
      <rPr>
        <b/>
        <sz val="10"/>
        <rFont val="Times New Roman"/>
        <family val="1"/>
      </rPr>
      <t>Related Party Transactions</t>
    </r>
    <r>
      <rPr>
        <sz val="10"/>
        <rFont val="Times New Roman"/>
        <family val="1"/>
      </rPr>
      <t xml:space="preserve">:  </t>
    </r>
    <r>
      <rPr>
        <b/>
        <u/>
        <sz val="10"/>
        <rFont val="Times New Roman"/>
        <family val="1"/>
      </rPr>
      <t>GASBS No. 62</t>
    </r>
    <r>
      <rPr>
        <sz val="10"/>
        <rFont val="Times New Roman"/>
        <family val="1"/>
      </rPr>
      <t xml:space="preserve"> defines a related party transaction to include:
1)  Related organizations as identified through a </t>
    </r>
    <r>
      <rPr>
        <b/>
        <sz val="10"/>
        <rFont val="Times New Roman"/>
        <family val="1"/>
      </rPr>
      <t>previously</t>
    </r>
    <r>
      <rPr>
        <sz val="10"/>
        <rFont val="Times New Roman"/>
        <family val="1"/>
      </rPr>
      <t xml:space="preserve"> submitted Attachment 3 as a related organization because the primary government appoints a voting majority of the board; however, it is not considered a component unit of the primary government because there is no financial benefit/burden relationship and the primary government is unable to impose its will on the organization as defined in </t>
    </r>
    <r>
      <rPr>
        <b/>
        <u/>
        <sz val="10"/>
        <rFont val="Times New Roman"/>
        <family val="1"/>
      </rPr>
      <t>GASBS No. 14</t>
    </r>
    <r>
      <rPr>
        <sz val="10"/>
        <rFont val="Times New Roman"/>
        <family val="1"/>
      </rPr>
      <t xml:space="preserve">.  
2) Joint ventures (see previous Parts 6f to 6g regarding Joint Ventures)
3) Jointly governed organizations:  Per </t>
    </r>
    <r>
      <rPr>
        <b/>
        <u/>
        <sz val="10"/>
        <rFont val="Times New Roman"/>
        <family val="1"/>
      </rPr>
      <t>GASBS No. 14</t>
    </r>
    <r>
      <rPr>
        <u/>
        <sz val="10"/>
        <rFont val="Times New Roman"/>
        <family val="1"/>
      </rPr>
      <t>,</t>
    </r>
    <r>
      <rPr>
        <sz val="10"/>
        <rFont val="Times New Roman"/>
        <family val="1"/>
      </rPr>
      <t xml:space="preserve"> states may create regional governments or other multigovernmental arrangements that are governed by representatives from each of the governments that create the organization.  These organizations may appear similar to joint ventures – they provide goods or services to the citizenry of two or more governments – but many do not meet the definition of a joint venture because there is no ongoing financial interest or responsibility by the participating governments.
4)  Any other party if either the agency or the other party can significantly influence the management or operating policies of the other.
</t>
    </r>
  </si>
  <si>
    <r>
      <rPr>
        <b/>
        <sz val="10"/>
        <rFont val="Times New Roman"/>
        <family val="1"/>
      </rPr>
      <t xml:space="preserve">b) </t>
    </r>
    <r>
      <rPr>
        <sz val="10"/>
        <rFont val="Times New Roman"/>
        <family val="1"/>
      </rPr>
      <t xml:space="preserve"> </t>
    </r>
    <r>
      <rPr>
        <b/>
        <sz val="10"/>
        <rFont val="Times New Roman"/>
        <family val="1"/>
      </rPr>
      <t>If Yes to 9a),</t>
    </r>
    <r>
      <rPr>
        <sz val="10"/>
        <rFont val="Times New Roman"/>
        <family val="1"/>
      </rPr>
      <t xml:space="preserve"> does the agency provide a description and the amount of these commitments in supplemental information or on a GAAP Basis Financial Statement Template (Attachments 9-12)?</t>
    </r>
  </si>
  <si>
    <r>
      <t xml:space="preserve">11) </t>
    </r>
    <r>
      <rPr>
        <b/>
        <sz val="10"/>
        <rFont val="Times New Roman"/>
        <family val="1"/>
      </rPr>
      <t>Leases</t>
    </r>
    <r>
      <rPr>
        <sz val="10"/>
        <rFont val="Times New Roman"/>
        <family val="1"/>
      </rPr>
      <t xml:space="preserve"> - Amounts associated with lease transactions (</t>
    </r>
    <r>
      <rPr>
        <b/>
        <u/>
        <sz val="10"/>
        <rFont val="Times New Roman"/>
        <family val="1"/>
      </rPr>
      <t>GASBS No. 87</t>
    </r>
    <r>
      <rPr>
        <sz val="10"/>
        <rFont val="Times New Roman"/>
        <family val="1"/>
      </rPr>
      <t>)</t>
    </r>
  </si>
  <si>
    <r>
      <t>13)</t>
    </r>
    <r>
      <rPr>
        <b/>
        <sz val="11"/>
        <rFont val="Times New Roman"/>
        <family val="1"/>
      </rPr>
      <t xml:space="preserve"> </t>
    </r>
    <r>
      <rPr>
        <b/>
        <sz val="10"/>
        <rFont val="Times New Roman"/>
        <family val="1"/>
      </rPr>
      <t>Leases</t>
    </r>
    <r>
      <rPr>
        <sz val="10"/>
        <rFont val="Times New Roman"/>
        <family val="1"/>
      </rPr>
      <t xml:space="preserve"> - Amounts associated with lease transactions (</t>
    </r>
    <r>
      <rPr>
        <b/>
        <u/>
        <sz val="10"/>
        <rFont val="Times New Roman"/>
        <family val="1"/>
      </rPr>
      <t>GASBS No. 87</t>
    </r>
    <r>
      <rPr>
        <sz val="10"/>
        <rFont val="Times New Roman"/>
        <family val="1"/>
      </rPr>
      <t>)</t>
    </r>
  </si>
  <si>
    <r>
      <rPr>
        <sz val="10"/>
        <rFont val="Times New Roman"/>
        <family val="1"/>
      </rPr>
      <t>15)</t>
    </r>
    <r>
      <rPr>
        <b/>
        <sz val="10"/>
        <rFont val="Times New Roman"/>
        <family val="1"/>
      </rPr>
      <t xml:space="preserve"> Public-Private and Public-Public Partnerships Arrangements  (PPPs) including Service Concession Arrangements (SCAs)</t>
    </r>
    <r>
      <rPr>
        <sz val="10"/>
        <rFont val="Times New Roman"/>
        <family val="1"/>
      </rPr>
      <t xml:space="preserve"> - Amounts associated with PPPs, including SCAs, when a government is the</t>
    </r>
    <r>
      <rPr>
        <b/>
        <sz val="10"/>
        <rFont val="Times New Roman"/>
        <family val="1"/>
      </rPr>
      <t xml:space="preserve"> transferor</t>
    </r>
    <r>
      <rPr>
        <sz val="10"/>
        <rFont val="Times New Roman"/>
        <family val="1"/>
      </rPr>
      <t xml:space="preserve"> (</t>
    </r>
    <r>
      <rPr>
        <b/>
        <u/>
        <sz val="10"/>
        <rFont val="Times New Roman"/>
        <family val="1"/>
      </rPr>
      <t>GASBS No. 94</t>
    </r>
    <r>
      <rPr>
        <sz val="10"/>
        <rFont val="Times New Roman"/>
        <family val="1"/>
      </rPr>
      <t>)</t>
    </r>
  </si>
  <si>
    <r>
      <t xml:space="preserve">Has the agency made any payments before the commencement of the subscription term associated with a SBITA contract made to the SBITA vendor, or payments made for the capitalizable initial implementation costs before the commencement of the SBITA term pursuant to </t>
    </r>
    <r>
      <rPr>
        <b/>
        <u/>
        <sz val="10"/>
        <rFont val="Times New Roman"/>
        <family val="1"/>
      </rPr>
      <t>GASBS No. 96</t>
    </r>
    <r>
      <rPr>
        <sz val="10"/>
        <rFont val="Times New Roman"/>
        <family val="1"/>
      </rPr>
      <t xml:space="preserve">, </t>
    </r>
    <r>
      <rPr>
        <i/>
        <sz val="10"/>
        <rFont val="Times New Roman"/>
        <family val="1"/>
      </rPr>
      <t xml:space="preserve">Subscription-Based Information Technology Arrangements, </t>
    </r>
    <r>
      <rPr>
        <sz val="10"/>
        <rFont val="Times New Roman"/>
        <family val="1"/>
      </rPr>
      <t xml:space="preserve">paragraph 26?  If </t>
    </r>
    <r>
      <rPr>
        <b/>
        <sz val="10"/>
        <rFont val="Times New Roman"/>
        <family val="1"/>
      </rPr>
      <t>yes</t>
    </r>
    <r>
      <rPr>
        <sz val="10"/>
        <rFont val="Times New Roman"/>
        <family val="1"/>
      </rPr>
      <t xml:space="preserve">, provide amount and a brief description.  DOA may request additional information in a separate communication. 
Refer to GASB's website at </t>
    </r>
    <r>
      <rPr>
        <b/>
        <sz val="10"/>
        <rFont val="Times New Roman"/>
        <family val="1"/>
      </rPr>
      <t>www.gasb.org</t>
    </r>
    <r>
      <rPr>
        <sz val="10"/>
        <rFont val="Times New Roman"/>
        <family val="1"/>
      </rPr>
      <t xml:space="preserve"> for information regarding </t>
    </r>
    <r>
      <rPr>
        <b/>
        <u/>
        <sz val="10"/>
        <rFont val="Times New Roman"/>
        <family val="1"/>
      </rPr>
      <t>GASBS No. 96</t>
    </r>
    <r>
      <rPr>
        <sz val="10"/>
        <rFont val="Times New Roman"/>
        <family val="1"/>
      </rPr>
      <t>.</t>
    </r>
  </si>
  <si>
    <r>
      <t xml:space="preserve">Has the agency made any payments during the construction period of the leased asset before the commencement of the lease term pursuant to </t>
    </r>
    <r>
      <rPr>
        <b/>
        <strike/>
        <u/>
        <sz val="10"/>
        <rFont val="Times New Roman"/>
        <family val="1"/>
      </rPr>
      <t>GASBS No. 87</t>
    </r>
    <r>
      <rPr>
        <strike/>
        <sz val="10"/>
        <rFont val="Times New Roman"/>
        <family val="1"/>
      </rPr>
      <t xml:space="preserve">, </t>
    </r>
    <r>
      <rPr>
        <i/>
        <strike/>
        <sz val="10"/>
        <rFont val="Times New Roman"/>
        <family val="1"/>
      </rPr>
      <t xml:space="preserve">Leases, </t>
    </r>
    <r>
      <rPr>
        <strike/>
        <sz val="10"/>
        <rFont val="Times New Roman"/>
        <family val="1"/>
      </rPr>
      <t>Implementation Guide</t>
    </r>
    <r>
      <rPr>
        <i/>
        <strike/>
        <sz val="10"/>
        <rFont val="Times New Roman"/>
        <family val="1"/>
      </rPr>
      <t xml:space="preserve"> </t>
    </r>
    <r>
      <rPr>
        <strike/>
        <sz val="10"/>
        <rFont val="Times New Roman"/>
        <family val="1"/>
      </rPr>
      <t xml:space="preserve">2019-3 question 4.32?  If </t>
    </r>
    <r>
      <rPr>
        <b/>
        <strike/>
        <sz val="10"/>
        <rFont val="Times New Roman"/>
        <family val="1"/>
      </rPr>
      <t>yes</t>
    </r>
    <r>
      <rPr>
        <strike/>
        <sz val="10"/>
        <rFont val="Times New Roman"/>
        <family val="1"/>
      </rPr>
      <t xml:space="preserve">, provide amount and a brief description.  DOA may request additional information in a separate communication. 
Refer to GASB's website at </t>
    </r>
    <r>
      <rPr>
        <b/>
        <strike/>
        <sz val="10"/>
        <rFont val="Times New Roman"/>
        <family val="1"/>
      </rPr>
      <t>www.gasb.org</t>
    </r>
    <r>
      <rPr>
        <strike/>
        <sz val="10"/>
        <rFont val="Times New Roman"/>
        <family val="1"/>
      </rPr>
      <t xml:space="preserve"> for information regarding </t>
    </r>
    <r>
      <rPr>
        <b/>
        <strike/>
        <u/>
        <sz val="10"/>
        <rFont val="Times New Roman"/>
        <family val="1"/>
      </rPr>
      <t>GASBS No. 87</t>
    </r>
    <r>
      <rPr>
        <strike/>
        <sz val="10"/>
        <rFont val="Times New Roman"/>
        <family val="1"/>
      </rPr>
      <t>.</t>
    </r>
  </si>
  <si>
    <r>
      <t xml:space="preserve">Attachment 1, Checklist to Determine Information Required by Comptroller’s Directive / </t>
    </r>
    <r>
      <rPr>
        <i/>
        <sz val="10"/>
        <color indexed="12"/>
        <rFont val="Times New Roman"/>
        <family val="1"/>
      </rPr>
      <t>Due date: July 11</t>
    </r>
  </si>
  <si>
    <r>
      <t>Fund Descriptions Spreadsheet /</t>
    </r>
    <r>
      <rPr>
        <b/>
        <i/>
        <sz val="10"/>
        <rFont val="Times New Roman"/>
        <family val="1"/>
      </rPr>
      <t xml:space="preserve"> </t>
    </r>
    <r>
      <rPr>
        <i/>
        <sz val="10"/>
        <color rgb="FF0000FF"/>
        <rFont val="Times New Roman"/>
        <family val="1"/>
      </rPr>
      <t>Due date: July 11</t>
    </r>
  </si>
  <si>
    <r>
      <t xml:space="preserve">Attachment 2, Contact Survey / </t>
    </r>
    <r>
      <rPr>
        <i/>
        <sz val="10"/>
        <color indexed="12"/>
        <rFont val="Times New Roman"/>
        <family val="1"/>
      </rPr>
      <t>Due date: July 11</t>
    </r>
  </si>
  <si>
    <r>
      <t xml:space="preserve">Attachment 15, Federal Schedules / </t>
    </r>
    <r>
      <rPr>
        <i/>
        <sz val="10"/>
        <color indexed="12"/>
        <rFont val="Times New Roman"/>
        <family val="1"/>
      </rPr>
      <t>Due date: August 8</t>
    </r>
  </si>
  <si>
    <r>
      <t xml:space="preserve">Attachment 30, Adjustments / </t>
    </r>
    <r>
      <rPr>
        <i/>
        <sz val="10"/>
        <color indexed="12"/>
        <rFont val="Times New Roman"/>
        <family val="1"/>
      </rPr>
      <t>Due date: October 10</t>
    </r>
  </si>
  <si>
    <r>
      <t>Attachment 31, Report of Financial Condition /</t>
    </r>
    <r>
      <rPr>
        <sz val="10"/>
        <rFont val="Times New Roman"/>
        <family val="1"/>
      </rPr>
      <t xml:space="preserve"> </t>
    </r>
    <r>
      <rPr>
        <i/>
        <sz val="10"/>
        <color indexed="12"/>
        <rFont val="Times New Roman"/>
        <family val="1"/>
      </rPr>
      <t>Due date: October 10</t>
    </r>
  </si>
  <si>
    <r>
      <t>Attachment 33, Subsequent Events /</t>
    </r>
    <r>
      <rPr>
        <b/>
        <i/>
        <sz val="10"/>
        <color indexed="12"/>
        <rFont val="Times New Roman"/>
        <family val="1"/>
      </rPr>
      <t xml:space="preserve"> </t>
    </r>
    <r>
      <rPr>
        <i/>
        <sz val="10"/>
        <color indexed="12"/>
        <rFont val="Times New Roman"/>
        <family val="1"/>
      </rPr>
      <t>Due date: November 13</t>
    </r>
  </si>
  <si>
    <r>
      <t xml:space="preserve">Attachment 3, </t>
    </r>
    <r>
      <rPr>
        <b/>
        <u/>
        <sz val="10"/>
        <rFont val="Times New Roman"/>
        <family val="1"/>
      </rPr>
      <t>GASBS No.14</t>
    </r>
    <r>
      <rPr>
        <b/>
        <sz val="10"/>
        <rFont val="Times New Roman"/>
        <family val="1"/>
      </rPr>
      <t xml:space="preserve"> Checklist Modified through </t>
    </r>
    <r>
      <rPr>
        <b/>
        <u/>
        <sz val="10"/>
        <rFont val="Times New Roman"/>
        <family val="1"/>
      </rPr>
      <t>GASBS No. 97</t>
    </r>
    <r>
      <rPr>
        <b/>
        <sz val="10"/>
        <rFont val="Times New Roman"/>
        <family val="1"/>
      </rPr>
      <t xml:space="preserve"> / </t>
    </r>
    <r>
      <rPr>
        <i/>
        <sz val="10"/>
        <color indexed="12"/>
        <rFont val="Times New Roman"/>
        <family val="1"/>
      </rPr>
      <t>Due date:  July 18</t>
    </r>
  </si>
  <si>
    <r>
      <t xml:space="preserve">Note:  For a listing of previously reported component units reported in the Commonwealth's Annual Comprehensive Financial Report, refer to the 2024 </t>
    </r>
    <r>
      <rPr>
        <b/>
        <u/>
        <sz val="10"/>
        <rFont val="Times New Roman"/>
        <family val="1"/>
      </rPr>
      <t>GASBS No. 48</t>
    </r>
    <r>
      <rPr>
        <sz val="10"/>
        <rFont val="Times New Roman"/>
        <family val="1"/>
      </rPr>
      <t xml:space="preserve"> Commonwealth of Virginia Intra-Entity Reporting List available on DOA's website at </t>
    </r>
    <r>
      <rPr>
        <b/>
        <sz val="10"/>
        <color rgb="FF0000FF"/>
        <rFont val="Times New Roman"/>
        <family val="1"/>
      </rPr>
      <t>www.doa.virginia.gov</t>
    </r>
    <r>
      <rPr>
        <sz val="10"/>
        <rFont val="Times New Roman"/>
        <family val="1"/>
      </rPr>
      <t xml:space="preserve">.   This listing includes two additional columns to identify the entities that are reported in the Annual Comprehensive Financial Report as component units.  </t>
    </r>
  </si>
  <si>
    <r>
      <t xml:space="preserve">Attachment 5, Energy Performance Contracts / </t>
    </r>
    <r>
      <rPr>
        <i/>
        <sz val="10"/>
        <color indexed="12"/>
        <rFont val="Times New Roman"/>
        <family val="1"/>
      </rPr>
      <t>Due date: July 18</t>
    </r>
  </si>
  <si>
    <r>
      <t xml:space="preserve">Does the agency have energy performance contract obligations outstanding as of June 30, 2024, </t>
    </r>
    <r>
      <rPr>
        <b/>
        <sz val="10"/>
        <rFont val="Times New Roman"/>
        <family val="1"/>
      </rPr>
      <t>OR</t>
    </r>
    <r>
      <rPr>
        <sz val="10"/>
        <rFont val="Times New Roman"/>
        <family val="1"/>
      </rPr>
      <t xml:space="preserve"> was the final payment made during the fiscal year? (The liability exists once an agreement to borrow funds has been signed.)</t>
    </r>
  </si>
  <si>
    <r>
      <t>Attachment 6A, Leave Liability Statement - Cardinal HCM Users /</t>
    </r>
    <r>
      <rPr>
        <i/>
        <sz val="10"/>
        <rFont val="Times New Roman"/>
        <family val="1"/>
      </rPr>
      <t xml:space="preserve"> </t>
    </r>
    <r>
      <rPr>
        <i/>
        <sz val="10"/>
        <color indexed="12"/>
        <rFont val="Times New Roman"/>
        <family val="1"/>
      </rPr>
      <t>Due date:  July 18</t>
    </r>
  </si>
  <si>
    <r>
      <t>Attachment 6B, Leave Liability Statement - Non-Cardinal HCM and Hybrid Users /</t>
    </r>
    <r>
      <rPr>
        <i/>
        <sz val="10"/>
        <rFont val="Times New Roman"/>
        <family val="1"/>
      </rPr>
      <t xml:space="preserve"> </t>
    </r>
    <r>
      <rPr>
        <i/>
        <sz val="10"/>
        <color indexed="12"/>
        <rFont val="Times New Roman"/>
        <family val="1"/>
      </rPr>
      <t>Due date:  July 18</t>
    </r>
  </si>
  <si>
    <r>
      <t xml:space="preserve">Attachment 7, Schedule of Outstanding Installment Purchase Obligations / </t>
    </r>
    <r>
      <rPr>
        <i/>
        <sz val="10"/>
        <color indexed="12"/>
        <rFont val="Times New Roman"/>
        <family val="1"/>
      </rPr>
      <t>Due date: July 18</t>
    </r>
  </si>
  <si>
    <r>
      <t xml:space="preserve">Does the agency have non-energy contract installment purchase obligations outstanding as of June 30, 2024, </t>
    </r>
    <r>
      <rPr>
        <b/>
        <sz val="10"/>
        <rFont val="Times New Roman"/>
        <family val="1"/>
      </rPr>
      <t>OR</t>
    </r>
    <r>
      <rPr>
        <sz val="10"/>
        <rFont val="Times New Roman"/>
        <family val="1"/>
      </rPr>
      <t xml:space="preserve"> was the final principal payment made during the fiscal year?</t>
    </r>
  </si>
  <si>
    <t>Does the agency have capital assets recorded in fund 1500 on FAACS as of June 30, 2024?</t>
  </si>
  <si>
    <t>Did the agency record revenue (account 40xxxxx) and/or expenditures (account 50xxxxx) on Cardinal for fiscal year ended June 30, 2024?</t>
  </si>
  <si>
    <t xml:space="preserve">Did the agency make prepayments on or before June 30 for goods or services to be received after June 30, 2024, that will not be included in GAAP Basis Financial Statement Templates (Attachments 9-12)? </t>
  </si>
  <si>
    <t>Does the agency have receivables as of June 30, 2024?</t>
  </si>
  <si>
    <t>Does the agency have retainage payable as of June 30, 2024?</t>
  </si>
  <si>
    <t>Does the agency have termination benefits that are NOT included in GAAP Basis Financial Statement Templates (Attachments 9-12) as of June 30, 2024?</t>
  </si>
  <si>
    <t xml:space="preserve">Did the agency have Federal Fund activity, including COVID-19 funds, recorded in Cardinal for the fiscal year ended June 30, 2024?  </t>
  </si>
  <si>
    <t>All agencies are required to complete the Fund Descriptions.xlsx file on DOA’s website, and SUBMIT THIS FILE WITH THE ATTACHMENT 1.  For fiscal year 2024, the Fund Descriptions Spreadsheet was completed using activity through May.</t>
  </si>
  <si>
    <t>For the fiscal year ended June 30, 2024, are there any significant (greater than $1 million) GASBS No. 34 revenue classifications that need to be revised on the GASBS No. 34 Government-wide Revenue Classification Table on DOA's website at www.doa.virginia.gov?  (Click on the "Financial Statement Directives" link.)</t>
  </si>
  <si>
    <t>f)  Did the agency receive capital assets through either intra-entity sales or donations during fiscal year 2024 that were at or above Annual Comprehensive Financial Report capitalization thresholds?  This is $50,000 for equipment and $100,000 for all other asset categories for most funds; however, GAAP Basis Financial Statement Templates (Attachments 10-12) may have lower capitalization thresholds.</t>
  </si>
  <si>
    <t>g)  Did the agency sell, donate, or transfer capital assets within the financial reporting entity (intra-entity) during fiscal year 2024 that were at or above Annual Comprehensive Financial Report capitalization thresholds?  This is $50,000 for equipment and $100,000 for all other asset categories for most funds; however, GAAP Basis Financial Statement Templates (Attachments 10-12) may have lower capitalization thresholds.</t>
  </si>
  <si>
    <t xml:space="preserve">h) Did the agency receive capital assets in previous years not previously reported through intra-entity sales or donations during fiscal year 2024 that are currently in use and still have an associated value AND were at or above Annual Comprehensive Financial Report capitalization thresholds?  This is $50,000 for equipment and $100,000 for all other asset categories for most funds; however, GAAP Basis Financial Statement Template funds (Attachments 10-12) may have lower capitalization thresholds. </t>
  </si>
  <si>
    <t>i)  Excluding all capital assets, did the agency receive any other asset(s) through either intra-entity sales or donations during fiscal year 2024 that were not already mentioned in previous questions?</t>
  </si>
  <si>
    <t>j)  Excluding all capital assets, did the agency sell or donate any other asset(s) within the financial reporting entity (intra-entity) during fiscal year 2024 that were not already mentioned in previous questions?</t>
  </si>
  <si>
    <t>a)  Did the agency receive any of the following that offset the cost of goods and services purchased by other agencies/institutions or localities during fiscal year 2024?
• purchase discounts
• rebates or allowances
• contract surcharge fees
• recoveries or indemnities on losses
• insurance refunds or rebates
• adjustments of overpayments or erroneous charges</t>
  </si>
  <si>
    <t>b)  Did the agency receive any of the above (e.g.. Rebates or allowances, etc.) during fiscal year 2024 that were related to purchases made during fiscal year 2024?</t>
  </si>
  <si>
    <t>a) Was the agency party to a contract to purchase a commodity, such as bulk fuel, during FY 2024?</t>
  </si>
  <si>
    <t>d) Did the agency hold any derivative instruments during fiscal year 2024?</t>
  </si>
  <si>
    <t>a) Deferred Outflows of Resources for FY 2024:  Does the agency have any deferred outflows of resources to report as of June 30, 2024?</t>
  </si>
  <si>
    <t xml:space="preserve">b) Deferred Inflows of Resources for FY 2024:  Does the agency have any deferred inflows of resources to report as of June 30, 2024? </t>
  </si>
  <si>
    <t>Does the agency have any agreements that will need to be reported in FY 2024 pursuant to GASBS No. 94, Public-Private and Public-Public Partnerships and Availability Payment Arrangements, that are not already reported? If yes, provide a brief description. DOA may request additional information in a separate communication.
Refer to GASB's website at www.gasb.org for information regarding GASBS No. 94.</t>
  </si>
  <si>
    <r>
      <t>2023</t>
    </r>
    <r>
      <rPr>
        <sz val="10"/>
        <rFont val="Times New Roman"/>
        <family val="1"/>
      </rPr>
      <t xml:space="preserve"> Off-Balance Sheet Financial Obligations Update</t>
    </r>
  </si>
  <si>
    <r>
      <t>2024</t>
    </r>
    <r>
      <rPr>
        <sz val="10"/>
        <rFont val="Times New Roman"/>
        <family val="1"/>
      </rPr>
      <t xml:space="preserve"> Off-Balance Sheet Financial Obligations</t>
    </r>
  </si>
  <si>
    <r>
      <t>Attachment 8, Schedule of Inventory on Hand as of June 30 /</t>
    </r>
    <r>
      <rPr>
        <b/>
        <sz val="10"/>
        <color indexed="12"/>
        <rFont val="Times New Roman"/>
        <family val="1"/>
      </rPr>
      <t xml:space="preserve"> </t>
    </r>
    <r>
      <rPr>
        <i/>
        <sz val="10"/>
        <color indexed="12"/>
        <rFont val="Times New Roman"/>
        <family val="1"/>
      </rPr>
      <t>Due date: July 25</t>
    </r>
  </si>
  <si>
    <r>
      <t xml:space="preserve">Attachment 13, Capital Asset Accounting and Control System (FAACS) Analysis / </t>
    </r>
    <r>
      <rPr>
        <i/>
        <sz val="10"/>
        <color indexed="12"/>
        <rFont val="Times New Roman"/>
        <family val="1"/>
      </rPr>
      <t>Due date: August 8</t>
    </r>
  </si>
  <si>
    <r>
      <t xml:space="preserve">Attachment 14, Impairment of Capital Assets / </t>
    </r>
    <r>
      <rPr>
        <i/>
        <sz val="10"/>
        <color indexed="12"/>
        <rFont val="Times New Roman"/>
        <family val="1"/>
      </rPr>
      <t>Due date: August 8</t>
    </r>
  </si>
  <si>
    <r>
      <t xml:space="preserve">Attachment 16, </t>
    </r>
    <r>
      <rPr>
        <b/>
        <u/>
        <sz val="10"/>
        <rFont val="Times New Roman"/>
        <family val="1"/>
      </rPr>
      <t>GASBS No. 33</t>
    </r>
    <r>
      <rPr>
        <b/>
        <sz val="10"/>
        <rFont val="Times New Roman"/>
        <family val="1"/>
      </rPr>
      <t xml:space="preserve"> Expenditure and Revenue Analysis / </t>
    </r>
    <r>
      <rPr>
        <i/>
        <sz val="10"/>
        <color indexed="12"/>
        <rFont val="Times New Roman"/>
        <family val="1"/>
      </rPr>
      <t>Due date: August 8</t>
    </r>
  </si>
  <si>
    <r>
      <t xml:space="preserve">Attachment 17, </t>
    </r>
    <r>
      <rPr>
        <b/>
        <u/>
        <sz val="10"/>
        <rFont val="Times New Roman"/>
        <family val="1"/>
      </rPr>
      <t>GASBS Nos. 38 and 88</t>
    </r>
    <r>
      <rPr>
        <b/>
        <sz val="10"/>
        <rFont val="Times New Roman"/>
        <family val="1"/>
      </rPr>
      <t xml:space="preserve"> </t>
    </r>
    <r>
      <rPr>
        <b/>
        <sz val="10"/>
        <rFont val="Calibri"/>
        <family val="2"/>
      </rPr>
      <t xml:space="preserve">– </t>
    </r>
    <r>
      <rPr>
        <b/>
        <sz val="10"/>
        <rFont val="Times New Roman"/>
        <family val="1"/>
      </rPr>
      <t>Debt /</t>
    </r>
    <r>
      <rPr>
        <i/>
        <sz val="10"/>
        <rFont val="Times New Roman"/>
        <family val="1"/>
      </rPr>
      <t xml:space="preserve"> </t>
    </r>
    <r>
      <rPr>
        <i/>
        <sz val="10"/>
        <color indexed="12"/>
        <rFont val="Times New Roman"/>
        <family val="1"/>
      </rPr>
      <t>Due Date: August 8</t>
    </r>
  </si>
  <si>
    <r>
      <t xml:space="preserve">Attachment 18, Insurance Recoveries / </t>
    </r>
    <r>
      <rPr>
        <i/>
        <sz val="10"/>
        <color indexed="12"/>
        <rFont val="Times New Roman"/>
        <family val="1"/>
      </rPr>
      <t>Due date: August 8</t>
    </r>
  </si>
  <si>
    <r>
      <t xml:space="preserve">Attachment 19, Internal Service Funds - Conversion to Government-wide Statement of Activities / </t>
    </r>
    <r>
      <rPr>
        <i/>
        <sz val="10"/>
        <color indexed="12"/>
        <rFont val="Times New Roman"/>
        <family val="1"/>
      </rPr>
      <t>Due date: August 15</t>
    </r>
  </si>
  <si>
    <r>
      <t xml:space="preserve">Attachment 20, Schedule of Prepayments as of June 30 / </t>
    </r>
    <r>
      <rPr>
        <i/>
        <sz val="10"/>
        <color indexed="12"/>
        <rFont val="Times New Roman"/>
        <family val="1"/>
      </rPr>
      <t>Due date: August 22</t>
    </r>
  </si>
  <si>
    <r>
      <t xml:space="preserve">Attachment 21, Receivables as of June 30 / </t>
    </r>
    <r>
      <rPr>
        <i/>
        <sz val="10"/>
        <color indexed="12"/>
        <rFont val="Times New Roman"/>
        <family val="1"/>
      </rPr>
      <t>Due date: August 22</t>
    </r>
  </si>
  <si>
    <r>
      <t xml:space="preserve">Attachment 22, Schedule of Retainage Payable / </t>
    </r>
    <r>
      <rPr>
        <i/>
        <sz val="10"/>
        <color indexed="12"/>
        <rFont val="Times New Roman"/>
        <family val="1"/>
      </rPr>
      <t>Due date: August 22</t>
    </r>
  </si>
  <si>
    <r>
      <t xml:space="preserve">Attachment 23, Schedule of Cash, Cash Equivalents, and Investments as of June 30 / </t>
    </r>
    <r>
      <rPr>
        <i/>
        <sz val="10"/>
        <color indexed="12"/>
        <rFont val="Times New Roman"/>
        <family val="1"/>
      </rPr>
      <t>Due date: August 22</t>
    </r>
  </si>
  <si>
    <r>
      <t xml:space="preserve">Attachment 24, Donor-restricted Endowments / </t>
    </r>
    <r>
      <rPr>
        <i/>
        <sz val="10"/>
        <color indexed="12"/>
        <rFont val="Times New Roman"/>
        <family val="1"/>
      </rPr>
      <t>Due date: August 22</t>
    </r>
  </si>
  <si>
    <r>
      <t xml:space="preserve">Attachment 25, Termination Benefits / </t>
    </r>
    <r>
      <rPr>
        <i/>
        <sz val="10"/>
        <color indexed="12"/>
        <rFont val="Times New Roman"/>
        <family val="1"/>
      </rPr>
      <t>Due date: August 22</t>
    </r>
  </si>
  <si>
    <r>
      <t>Attachment 26, Pollution Remediation</t>
    </r>
    <r>
      <rPr>
        <sz val="10"/>
        <rFont val="Times New Roman"/>
        <family val="1"/>
      </rPr>
      <t xml:space="preserve"> / </t>
    </r>
    <r>
      <rPr>
        <i/>
        <sz val="10"/>
        <color indexed="12"/>
        <rFont val="Times New Roman"/>
        <family val="1"/>
      </rPr>
      <t>Due date: September 12</t>
    </r>
  </si>
  <si>
    <r>
      <t xml:space="preserve">Attachment 27, </t>
    </r>
    <r>
      <rPr>
        <b/>
        <u/>
        <sz val="10"/>
        <rFont val="Times New Roman"/>
        <family val="1"/>
      </rPr>
      <t>GASBS No. 33</t>
    </r>
    <r>
      <rPr>
        <b/>
        <sz val="10"/>
        <rFont val="Times New Roman"/>
        <family val="1"/>
      </rPr>
      <t xml:space="preserve"> Federal Fund Analysis - Non-reimbursement Grants / </t>
    </r>
    <r>
      <rPr>
        <i/>
        <sz val="10"/>
        <color indexed="12"/>
        <rFont val="Times New Roman"/>
        <family val="1"/>
      </rPr>
      <t>Due date: September 12</t>
    </r>
  </si>
  <si>
    <r>
      <t xml:space="preserve">Attachment 28, Direct Billed Central Services / </t>
    </r>
    <r>
      <rPr>
        <i/>
        <sz val="10"/>
        <color indexed="12"/>
        <rFont val="Times New Roman"/>
        <family val="1"/>
      </rPr>
      <t>Due date: September 12</t>
    </r>
  </si>
  <si>
    <r>
      <t xml:space="preserve">Attachment 29, Government-wide Payables and Other Accruals as of June 30 / </t>
    </r>
    <r>
      <rPr>
        <i/>
        <sz val="10"/>
        <color indexed="12"/>
        <rFont val="Times New Roman"/>
        <family val="1"/>
      </rPr>
      <t>Due date: October 10</t>
    </r>
  </si>
  <si>
    <r>
      <t xml:space="preserve">a) Does the agency have any of the items listed below that would  have to be reported in accordance with </t>
    </r>
    <r>
      <rPr>
        <b/>
        <u/>
        <sz val="10"/>
        <rFont val="Times New Roman"/>
        <family val="1"/>
      </rPr>
      <t>GASBS No. 69</t>
    </r>
    <r>
      <rPr>
        <sz val="10"/>
        <rFont val="Times New Roman"/>
        <family val="1"/>
      </rPr>
      <t xml:space="preserve"> for FY 2024?
DOA may request additional information in a separate communication. 
</t>
    </r>
  </si>
  <si>
    <t>Does the agency have donor-restricted endowments, which are above $500,000, as of June 30, 2024?</t>
  </si>
  <si>
    <t>January 9, 2025</t>
  </si>
  <si>
    <t>OFFICE OF DATA GOVERNANCE AND ANALYTICS (Per email from Bryan Duffee, agency 167 is on hold, per request while awaiting legislation) and is in the process of being set up in Cardinal FIN.</t>
  </si>
  <si>
    <t>Per Bryan Duffee, agency is in the process of being set up in Cardinal FIN.</t>
  </si>
  <si>
    <t>AMERICAN REVOLUTION 250 COMMISSION</t>
  </si>
  <si>
    <t>Claire Ivill</t>
  </si>
  <si>
    <t>VIRGINIA CANNABIS CONTROL AUTHORITY</t>
  </si>
  <si>
    <t>Name Change from Virginia Veterans Care Center to Davis &amp; McDaniel Veterans Care Center</t>
  </si>
  <si>
    <t>509</t>
  </si>
  <si>
    <t>Sandra Peterson</t>
  </si>
  <si>
    <t>DAVIS &amp; MCDANIEL VETERANS CARE CENTER</t>
  </si>
  <si>
    <t>Richard M. Whitfield</t>
  </si>
  <si>
    <t>Control Agency Change</t>
  </si>
  <si>
    <t>David M. Morrison</t>
  </si>
  <si>
    <t>OFFICE OF DATA GOVERNANCE AND ANALYTICS</t>
  </si>
  <si>
    <t>Anthony Dib</t>
  </si>
  <si>
    <t xml:space="preserve">New Agency </t>
  </si>
  <si>
    <t>Alicia Diehl</t>
  </si>
  <si>
    <t>Xiaojing Wang</t>
  </si>
  <si>
    <t>Dan Hinderliter</t>
  </si>
  <si>
    <t>Hope Larson</t>
  </si>
  <si>
    <t>Andrew M. Harris</t>
  </si>
  <si>
    <t>Chase Chandler</t>
  </si>
  <si>
    <t>DEPARTMENT OF WORKFORCE DEVELOPMENT AND ADVANCEMENT</t>
  </si>
  <si>
    <t>Lauren Katchuk</t>
  </si>
  <si>
    <t>Roberta Gargiulo</t>
  </si>
  <si>
    <t>Will Nixon</t>
  </si>
  <si>
    <t>Laura Brown</t>
  </si>
  <si>
    <t>BROWN V. BOARD OF EDUCATION SCHOLARSHIP COMMITTEE</t>
  </si>
  <si>
    <t>Jamie Patten</t>
  </si>
  <si>
    <t xml:space="preserve">DEPARTMENT OF TREASURY - TRUST FUNDS </t>
  </si>
  <si>
    <t xml:space="preserve">DEPARTMENT OF TREASURY - STATEWIDE ACTIVITIES  </t>
  </si>
  <si>
    <t>21)</t>
  </si>
  <si>
    <t>Does the agency use Cardinal HCM for all of its employees and have leave liability that is reported on HCM that is not included on a financial statement template (Attachments 9-12)?</t>
  </si>
  <si>
    <t>Does the agency have any leave liability that is not completely reported on Cardinal HCM that is not included on a financial statement template (Attachments 9-12)?</t>
  </si>
  <si>
    <r>
      <t>Attachments 9 - 12, GAAP Basis financial statement template (Attachments 9-12) /</t>
    </r>
    <r>
      <rPr>
        <b/>
        <i/>
        <sz val="10"/>
        <color indexed="12"/>
        <rFont val="Times New Roman"/>
        <family val="1"/>
      </rPr>
      <t xml:space="preserve"> </t>
    </r>
    <r>
      <rPr>
        <i/>
        <sz val="10"/>
        <color indexed="12"/>
        <rFont val="Times New Roman"/>
        <family val="1"/>
      </rPr>
      <t>Due date:  August 8</t>
    </r>
  </si>
  <si>
    <r>
      <t xml:space="preserve">Department of Veterans Services 
</t>
    </r>
    <r>
      <rPr>
        <sz val="9.8000000000000007"/>
        <rFont val="Times New Roman"/>
        <family val="1"/>
      </rPr>
      <t>(Including Jones and Cabacoy Veterans Care Center, Davis &amp; McDaniel Veterans Care Center, and Sitter &amp; Barfoot Veterans Care Center)</t>
    </r>
  </si>
  <si>
    <t xml:space="preserve">Did the agency record prepayments on prior year Attachment 20 for goods or services received after June 30, 2023, that were not included in GAAP Basis Financial Statement Templates (Attachments 9-12) ? </t>
  </si>
  <si>
    <t>This formula answers Question #3</t>
  </si>
  <si>
    <r>
      <t xml:space="preserve">For fiscal year 2024?  </t>
    </r>
    <r>
      <rPr>
        <b/>
        <sz val="10"/>
        <rFont val="Times New Roman"/>
        <family val="1"/>
      </rPr>
      <t>If yes</t>
    </r>
    <r>
      <rPr>
        <sz val="10"/>
        <rFont val="Times New Roman"/>
        <family val="1"/>
      </rPr>
      <t>, provide a description for these transactions.</t>
    </r>
  </si>
  <si>
    <r>
      <t xml:space="preserve">For fiscal year 2024? </t>
    </r>
    <r>
      <rPr>
        <b/>
        <sz val="10"/>
        <rFont val="Times New Roman"/>
        <family val="1"/>
      </rPr>
      <t xml:space="preserve"> If yes</t>
    </r>
    <r>
      <rPr>
        <sz val="10"/>
        <rFont val="Times New Roman"/>
        <family val="1"/>
      </rPr>
      <t>, provide a description for these transactions.</t>
    </r>
  </si>
  <si>
    <r>
      <t>GASBS No. 53</t>
    </r>
    <r>
      <rPr>
        <sz val="10"/>
        <rFont val="Times New Roman"/>
        <family val="1"/>
      </rPr>
      <t xml:space="preserve">, </t>
    </r>
    <r>
      <rPr>
        <i/>
        <sz val="10"/>
        <rFont val="Times New Roman"/>
        <family val="1"/>
      </rPr>
      <t xml:space="preserve">Accounting and Financial Reporting for Derivative Instruments, </t>
    </r>
    <r>
      <rPr>
        <sz val="10"/>
        <rFont val="Times New Roman"/>
        <family val="1"/>
      </rPr>
      <t xml:space="preserve">as amended by </t>
    </r>
    <r>
      <rPr>
        <b/>
        <u/>
        <sz val="10"/>
        <rFont val="Times New Roman"/>
        <family val="1"/>
      </rPr>
      <t>GASBS No. 59</t>
    </r>
    <r>
      <rPr>
        <i/>
        <sz val="10"/>
        <rFont val="Times New Roman"/>
        <family val="1"/>
      </rPr>
      <t>, Financial Instruments Omnibus,</t>
    </r>
    <r>
      <rPr>
        <sz val="10"/>
        <rFont val="Times New Roman"/>
        <family val="1"/>
      </rPr>
      <t xml:space="preserve"> </t>
    </r>
    <r>
      <rPr>
        <b/>
        <u/>
        <sz val="10"/>
        <rFont val="Times New Roman"/>
        <family val="1"/>
      </rPr>
      <t>GASBS No. 64</t>
    </r>
    <r>
      <rPr>
        <i/>
        <sz val="10"/>
        <rFont val="Times New Roman"/>
        <family val="1"/>
      </rPr>
      <t xml:space="preserve">, Derivative Instruments: Application of Hedge Accounting Termination Provisions, </t>
    </r>
    <r>
      <rPr>
        <b/>
        <u/>
        <sz val="10"/>
        <rFont val="Times New Roman"/>
        <family val="1"/>
      </rPr>
      <t>GASBS No. 72</t>
    </r>
    <r>
      <rPr>
        <sz val="10"/>
        <rFont val="Times New Roman"/>
        <family val="1"/>
      </rPr>
      <t xml:space="preserve">, </t>
    </r>
    <r>
      <rPr>
        <i/>
        <sz val="10"/>
        <rFont val="Times New Roman"/>
        <family val="1"/>
      </rPr>
      <t xml:space="preserve">Fair Value Measurement and Application, </t>
    </r>
    <r>
      <rPr>
        <b/>
        <u/>
        <sz val="10"/>
        <rFont val="Times New Roman"/>
        <family val="1"/>
      </rPr>
      <t>GASBS No. 86</t>
    </r>
    <r>
      <rPr>
        <sz val="10"/>
        <rFont val="Times New Roman"/>
        <family val="1"/>
      </rPr>
      <t>,</t>
    </r>
    <r>
      <rPr>
        <i/>
        <sz val="10"/>
        <rFont val="Times New Roman"/>
        <family val="1"/>
      </rPr>
      <t xml:space="preserve"> Certain Debt Extinguishment Issues,</t>
    </r>
    <r>
      <rPr>
        <sz val="10"/>
        <rFont val="Times New Roman"/>
        <family val="1"/>
      </rPr>
      <t xml:space="preserve"> </t>
    </r>
    <r>
      <rPr>
        <b/>
        <u/>
        <sz val="10"/>
        <rFont val="Times New Roman"/>
        <family val="1"/>
      </rPr>
      <t>GASBS No. 93</t>
    </r>
    <r>
      <rPr>
        <sz val="10"/>
        <rFont val="Times New Roman"/>
        <family val="1"/>
      </rPr>
      <t xml:space="preserve">, </t>
    </r>
    <r>
      <rPr>
        <i/>
        <sz val="10"/>
        <rFont val="Times New Roman"/>
        <family val="1"/>
      </rPr>
      <t>Replacement of Interbank Offered Rates</t>
    </r>
    <r>
      <rPr>
        <sz val="10"/>
        <rFont val="Times New Roman"/>
        <family val="1"/>
      </rPr>
      <t xml:space="preserve">, and </t>
    </r>
    <r>
      <rPr>
        <b/>
        <u/>
        <sz val="10"/>
        <rFont val="Times New Roman"/>
        <family val="1"/>
      </rPr>
      <t>GASBS No. 99</t>
    </r>
    <r>
      <rPr>
        <sz val="10"/>
        <rFont val="Times New Roman"/>
        <family val="1"/>
      </rPr>
      <t xml:space="preserve">, </t>
    </r>
    <r>
      <rPr>
        <i/>
        <sz val="10"/>
        <rFont val="Times New Roman"/>
        <family val="1"/>
      </rPr>
      <t>Omnibus 2022</t>
    </r>
    <r>
      <rPr>
        <sz val="10"/>
        <rFont val="Times New Roman"/>
        <family val="1"/>
      </rPr>
      <t xml:space="preserve">, addresses the recognition, measurement and disclosure of information regarding derivative instruments entered into by state and local governments.  A derivative instrument is a financial instrument or other contract that has all of the following characteristics:
a.  </t>
    </r>
    <r>
      <rPr>
        <u/>
        <sz val="10"/>
        <rFont val="Times New Roman"/>
        <family val="1"/>
      </rPr>
      <t>Settlement factors</t>
    </r>
    <r>
      <rPr>
        <sz val="10"/>
        <rFont val="Times New Roman"/>
        <family val="1"/>
      </rPr>
      <t xml:space="preserve">.  It has (1) one or more reference rates and (2) one or more notional amounts or payment provisions or both.  Those terms determine the amount of settlement(s) and, in some cases, whether or not a settlement is required.
b.  </t>
    </r>
    <r>
      <rPr>
        <u/>
        <sz val="10"/>
        <rFont val="Times New Roman"/>
        <family val="1"/>
      </rPr>
      <t>Leverage</t>
    </r>
    <r>
      <rPr>
        <sz val="10"/>
        <rFont val="Times New Roman"/>
        <family val="1"/>
      </rPr>
      <t xml:space="preserve">.  It requires no initial net investment or an initial net investment that is smaller than would be required for other types of contracts that would be expected to have a similar response to changes in market factors.
c.  </t>
    </r>
    <r>
      <rPr>
        <u/>
        <sz val="10"/>
        <rFont val="Times New Roman"/>
        <family val="1"/>
      </rPr>
      <t>Net settlement</t>
    </r>
    <r>
      <rPr>
        <sz val="10"/>
        <rFont val="Times New Roman"/>
        <family val="1"/>
      </rPr>
      <t xml:space="preserve">.  Its terms require or permit net settlement, it can readily be settled net by a means outside the contract, or it provides for delivery of an asset that puts the recipient in a position not substantially different from net settlement.
Types of derivative instruments requiring disclosure include (this is not an all-inclusive listing):
1) Interest rate and commodity swaps
2) Interest rate locks
3) Options (caps, floors, and collars)
4) Swaptions
5) Forward Contracts
6) Futures Contracts
</t>
    </r>
    <r>
      <rPr>
        <b/>
        <sz val="10"/>
        <color rgb="FFFF0000"/>
        <rFont val="Times New Roman"/>
        <family val="1"/>
      </rPr>
      <t>Only complete the questions below if activity is NOT reported on a GAAP Basis Financial Statement Template (Attachments 9-12).</t>
    </r>
  </si>
  <si>
    <r>
      <t xml:space="preserve">4) </t>
    </r>
    <r>
      <rPr>
        <b/>
        <sz val="10"/>
        <rFont val="Times New Roman"/>
        <family val="1"/>
      </rPr>
      <t>Government-Mandated &amp; Voluntary Nonexchange Transactions -</t>
    </r>
    <r>
      <rPr>
        <sz val="10"/>
        <rFont val="Times New Roman"/>
        <family val="1"/>
      </rPr>
      <t xml:space="preserve">  Resources providers transmit to recipients before time requirements are met, but after the other eligibility requirements have been met  (</t>
    </r>
    <r>
      <rPr>
        <b/>
        <u/>
        <sz val="10"/>
        <rFont val="Times New Roman"/>
        <family val="1"/>
      </rPr>
      <t>GASBS No. 65</t>
    </r>
    <r>
      <rPr>
        <sz val="10"/>
        <rFont val="Times New Roman"/>
        <family val="1"/>
      </rPr>
      <t xml:space="preserve"> paragraphs 8 &amp; 10)</t>
    </r>
  </si>
  <si>
    <t>22)</t>
  </si>
  <si>
    <r>
      <t>All agencies</t>
    </r>
    <r>
      <rPr>
        <b/>
        <sz val="12"/>
        <color indexed="12"/>
        <rFont val="Times New Roman"/>
        <family val="1"/>
      </rPr>
      <t xml:space="preserve"> must complete questions 1 through 22 in the General Information section at the end of this attachment.</t>
    </r>
  </si>
  <si>
    <r>
      <t xml:space="preserve">1) </t>
    </r>
    <r>
      <rPr>
        <b/>
        <sz val="10"/>
        <rFont val="Times New Roman"/>
        <family val="1"/>
      </rPr>
      <t>Hedging Derivative Instruments</t>
    </r>
    <r>
      <rPr>
        <sz val="10"/>
        <rFont val="Times New Roman"/>
        <family val="1"/>
      </rPr>
      <t xml:space="preserve"> - Accumulated decrease in fair value of hedging derivative instruments 
(</t>
    </r>
    <r>
      <rPr>
        <b/>
        <u/>
        <sz val="10"/>
        <rFont val="Times New Roman"/>
        <family val="1"/>
      </rPr>
      <t>GASBS No. 53</t>
    </r>
    <r>
      <rPr>
        <sz val="10"/>
        <rFont val="Times New Roman"/>
        <family val="1"/>
      </rPr>
      <t xml:space="preserve">  paragraph 20)</t>
    </r>
  </si>
  <si>
    <r>
      <t xml:space="preserve">12)  </t>
    </r>
    <r>
      <rPr>
        <b/>
        <sz val="10"/>
        <rFont val="Times New Roman"/>
        <family val="1"/>
      </rPr>
      <t>Public-Private and Public-Public Partnerships Arrangements (PPPs) NOT including Service Concession Arrangements (SCAs)</t>
    </r>
    <r>
      <rPr>
        <sz val="10"/>
        <rFont val="Times New Roman"/>
        <family val="1"/>
      </rPr>
      <t xml:space="preserve"> -  Amounts associated with PPPs, not including SCAs, when the government as the </t>
    </r>
    <r>
      <rPr>
        <b/>
        <sz val="10"/>
        <rFont val="Times New Roman"/>
        <family val="1"/>
      </rPr>
      <t>operator</t>
    </r>
    <r>
      <rPr>
        <sz val="10"/>
        <rFont val="Times New Roman"/>
        <family val="1"/>
      </rPr>
      <t xml:space="preserve"> purchases or constructs the new underlying PPP asset to be transferred to transferor  (</t>
    </r>
    <r>
      <rPr>
        <b/>
        <u/>
        <sz val="10"/>
        <rFont val="Times New Roman"/>
        <family val="1"/>
      </rPr>
      <t>GASBS No. 94</t>
    </r>
    <r>
      <rPr>
        <sz val="10"/>
        <rFont val="Times New Roman"/>
        <family val="1"/>
      </rPr>
      <t>, as amended by</t>
    </r>
    <r>
      <rPr>
        <b/>
        <u/>
        <sz val="10"/>
        <rFont val="Times New Roman"/>
        <family val="1"/>
      </rPr>
      <t xml:space="preserve"> GASBS No. 99</t>
    </r>
    <r>
      <rPr>
        <sz val="10"/>
        <rFont val="Times New Roman"/>
        <family val="1"/>
      </rPr>
      <t xml:space="preserve"> paragraph 22)</t>
    </r>
  </si>
  <si>
    <r>
      <t xml:space="preserve">1)  </t>
    </r>
    <r>
      <rPr>
        <b/>
        <sz val="10"/>
        <rFont val="Times New Roman"/>
        <family val="1"/>
      </rPr>
      <t>Hedging Derivative Instruments</t>
    </r>
    <r>
      <rPr>
        <sz val="10"/>
        <rFont val="Times New Roman"/>
        <family val="1"/>
      </rPr>
      <t xml:space="preserve"> - Accumulated increase in fair value of hedging derivative instruments (</t>
    </r>
    <r>
      <rPr>
        <b/>
        <u/>
        <sz val="10"/>
        <rFont val="Times New Roman"/>
        <family val="1"/>
      </rPr>
      <t>GASBS No. 53</t>
    </r>
    <r>
      <rPr>
        <sz val="10"/>
        <rFont val="Times New Roman"/>
        <family val="1"/>
      </rPr>
      <t xml:space="preserve"> paragraph 20)</t>
    </r>
  </si>
  <si>
    <t xml:space="preserve"> </t>
  </si>
  <si>
    <t xml:space="preserve">Agency should submit Att 19 if Att 11 is reuqired. </t>
  </si>
  <si>
    <r>
      <rPr>
        <sz val="10"/>
        <color rgb="FFFF0000"/>
        <rFont val="Times New Roman"/>
        <family val="1"/>
      </rPr>
      <t>129</t>
    </r>
    <r>
      <rPr>
        <sz val="10"/>
        <rFont val="Times New Roman"/>
        <family val="1"/>
      </rPr>
      <t>/</t>
    </r>
    <r>
      <rPr>
        <sz val="10"/>
        <color rgb="FFFF0000"/>
        <rFont val="Times New Roman"/>
        <family val="1"/>
      </rPr>
      <t>149</t>
    </r>
    <r>
      <rPr>
        <sz val="10"/>
        <rFont val="Times New Roman"/>
        <family val="1"/>
      </rPr>
      <t>/</t>
    </r>
    <r>
      <rPr>
        <sz val="10"/>
        <color rgb="FFFF0000"/>
        <rFont val="Times New Roman"/>
        <family val="1"/>
      </rPr>
      <t>152</t>
    </r>
  </si>
  <si>
    <r>
      <rPr>
        <sz val="10"/>
        <color rgb="FFFF0000"/>
        <rFont val="Times New Roman"/>
        <family val="1"/>
      </rPr>
      <t>127/149/152</t>
    </r>
    <r>
      <rPr>
        <sz val="10"/>
        <rFont val="Times New Roman"/>
        <family val="1"/>
      </rPr>
      <t>/</t>
    </r>
    <r>
      <rPr>
        <sz val="10"/>
        <color rgb="FFFF0000"/>
        <rFont val="Times New Roman"/>
        <family val="1"/>
      </rPr>
      <t>172/174/182/440</t>
    </r>
  </si>
  <si>
    <r>
      <rPr>
        <sz val="10"/>
        <color rgb="FFFF0000"/>
        <rFont val="Times New Roman"/>
        <family val="1"/>
      </rPr>
      <t>701/141 /154</t>
    </r>
    <r>
      <rPr>
        <sz val="10"/>
        <rFont val="Times New Roman"/>
        <family val="1"/>
      </rPr>
      <t xml:space="preserve">/ </t>
    </r>
    <r>
      <rPr>
        <sz val="10"/>
        <color rgb="FFFF0000"/>
        <rFont val="Times New Roman"/>
        <family val="1"/>
      </rPr>
      <t>152</t>
    </r>
    <r>
      <rPr>
        <sz val="10"/>
        <rFont val="Times New Roman"/>
        <family val="1"/>
      </rPr>
      <t>/</t>
    </r>
    <r>
      <rPr>
        <sz val="10"/>
        <color rgb="FFFF0000"/>
        <rFont val="Times New Roman"/>
        <family val="1"/>
      </rPr>
      <t xml:space="preserve"> 161 /174</t>
    </r>
  </si>
  <si>
    <r>
      <t xml:space="preserve">Agy </t>
    </r>
    <r>
      <rPr>
        <sz val="9"/>
        <color rgb="FFFF0000"/>
        <rFont val="Times New Roman"/>
        <family val="1"/>
      </rPr>
      <t>194,129</t>
    </r>
    <r>
      <rPr>
        <sz val="9"/>
        <color rgb="FF0000FF"/>
        <rFont val="Times New Roman"/>
        <family val="1"/>
      </rPr>
      <t>,</t>
    </r>
    <r>
      <rPr>
        <sz val="9"/>
        <color rgb="FFFF0000"/>
        <rFont val="Times New Roman"/>
        <family val="1"/>
      </rPr>
      <t>136,152</t>
    </r>
    <r>
      <rPr>
        <sz val="9"/>
        <color rgb="FF0000FF"/>
        <rFont val="Times New Roman"/>
        <family val="1"/>
      </rPr>
      <t>,</t>
    </r>
    <r>
      <rPr>
        <sz val="9"/>
        <color rgb="FFFF0000"/>
        <rFont val="Times New Roman"/>
        <family val="1"/>
      </rPr>
      <t>711,149</t>
    </r>
    <r>
      <rPr>
        <sz val="9"/>
        <color rgb="FF0000FF"/>
        <rFont val="Times New Roman"/>
        <family val="1"/>
      </rPr>
      <t>,</t>
    </r>
    <r>
      <rPr>
        <sz val="9"/>
        <color rgb="FFFF0000"/>
        <rFont val="Times New Roman"/>
        <family val="1"/>
      </rPr>
      <t>151,180</t>
    </r>
    <r>
      <rPr>
        <sz val="9"/>
        <rFont val="Times New Roman"/>
        <family val="1"/>
      </rPr>
      <t xml:space="preserve"> should submit this Attachment based on a formula in cell F40 instead of checklist tab.</t>
    </r>
  </si>
  <si>
    <r>
      <t xml:space="preserve">Agy </t>
    </r>
    <r>
      <rPr>
        <sz val="9"/>
        <color rgb="FFFF0000"/>
        <rFont val="Times New Roman"/>
        <family val="1"/>
      </rPr>
      <t>128,141,152,154</t>
    </r>
    <r>
      <rPr>
        <sz val="9"/>
        <color rgb="FF0000FF"/>
        <rFont val="Times New Roman"/>
        <family val="1"/>
      </rPr>
      <t>,</t>
    </r>
    <r>
      <rPr>
        <sz val="9"/>
        <color rgb="FFFF0000"/>
        <rFont val="Times New Roman"/>
        <family val="1"/>
      </rPr>
      <t>161,174</t>
    </r>
    <r>
      <rPr>
        <sz val="9"/>
        <color rgb="FF0000FF"/>
        <rFont val="Times New Roman"/>
        <family val="1"/>
      </rPr>
      <t>,</t>
    </r>
    <r>
      <rPr>
        <sz val="9"/>
        <color rgb="FFFF0000"/>
        <rFont val="Times New Roman"/>
        <family val="1"/>
      </rPr>
      <t>203</t>
    </r>
    <r>
      <rPr>
        <sz val="9"/>
        <color rgb="FF0000FF"/>
        <rFont val="Times New Roman"/>
        <family val="1"/>
      </rPr>
      <t>,</t>
    </r>
    <r>
      <rPr>
        <sz val="9"/>
        <color rgb="FFFF0000"/>
        <rFont val="Times New Roman"/>
        <family val="1"/>
      </rPr>
      <t>409,701,720</t>
    </r>
    <r>
      <rPr>
        <sz val="9"/>
        <color rgb="FF0000FF"/>
        <rFont val="Times New Roman"/>
        <family val="1"/>
      </rPr>
      <t>,</t>
    </r>
    <r>
      <rPr>
        <sz val="9"/>
        <color rgb="FFFF0000"/>
        <rFont val="Times New Roman"/>
        <family val="1"/>
      </rPr>
      <t>765,777,922,994</t>
    </r>
    <r>
      <rPr>
        <sz val="9"/>
        <rFont val="Times New Roman"/>
        <family val="1"/>
      </rPr>
      <t xml:space="preserve"> should submit this Attachment based on a formula in cell F23 instead of checklist tab.</t>
    </r>
  </si>
  <si>
    <r>
      <t xml:space="preserve">Agy </t>
    </r>
    <r>
      <rPr>
        <sz val="9"/>
        <color rgb="FFFF0000"/>
        <rFont val="Times New Roman"/>
        <family val="1"/>
      </rPr>
      <t>129,136</t>
    </r>
    <r>
      <rPr>
        <sz val="9"/>
        <color rgb="FF0000FF"/>
        <rFont val="Times New Roman"/>
        <family val="1"/>
      </rPr>
      <t>,</t>
    </r>
    <r>
      <rPr>
        <sz val="9"/>
        <color rgb="FFFF0000"/>
        <rFont val="Times New Roman"/>
        <family val="1"/>
      </rPr>
      <t>149,151</t>
    </r>
    <r>
      <rPr>
        <sz val="9"/>
        <color rgb="FF0000FF"/>
        <rFont val="Times New Roman"/>
        <family val="1"/>
      </rPr>
      <t>,</t>
    </r>
    <r>
      <rPr>
        <sz val="9"/>
        <color rgb="FFFF0000"/>
        <rFont val="Times New Roman"/>
        <family val="1"/>
      </rPr>
      <t>152</t>
    </r>
    <r>
      <rPr>
        <sz val="9"/>
        <color rgb="FF0000FF"/>
        <rFont val="Times New Roman"/>
        <family val="1"/>
      </rPr>
      <t>,</t>
    </r>
    <r>
      <rPr>
        <sz val="9"/>
        <color rgb="FFFF0000"/>
        <rFont val="Times New Roman"/>
        <family val="1"/>
      </rPr>
      <t>180,194</t>
    </r>
    <r>
      <rPr>
        <sz val="9"/>
        <color rgb="FF0000FF"/>
        <rFont val="Times New Roman"/>
        <family val="1"/>
      </rPr>
      <t>,</t>
    </r>
    <r>
      <rPr>
        <sz val="9"/>
        <color rgb="FFFF0000"/>
        <rFont val="Times New Roman"/>
        <family val="1"/>
      </rPr>
      <t>711</t>
    </r>
    <r>
      <rPr>
        <sz val="9"/>
        <rFont val="Times New Roman"/>
        <family val="1"/>
      </rPr>
      <t xml:space="preserve"> should submit this Attachment based on a formula in cell F22 instead of checklist tab.</t>
    </r>
  </si>
  <si>
    <r>
      <t>Agy</t>
    </r>
    <r>
      <rPr>
        <sz val="9"/>
        <color rgb="FFFF0000"/>
        <rFont val="Times New Roman"/>
        <family val="1"/>
      </rPr>
      <t xml:space="preserve"> 117</t>
    </r>
    <r>
      <rPr>
        <sz val="9"/>
        <color rgb="FF0000FF"/>
        <rFont val="Times New Roman"/>
        <family val="1"/>
      </rPr>
      <t>,</t>
    </r>
    <r>
      <rPr>
        <sz val="9"/>
        <color rgb="FFFF0000"/>
        <rFont val="Times New Roman"/>
        <family val="1"/>
      </rPr>
      <t>152,154,222,238,263,301,409,417</t>
    </r>
    <r>
      <rPr>
        <sz val="9"/>
        <color rgb="FF0000FF"/>
        <rFont val="Times New Roman"/>
        <family val="1"/>
      </rPr>
      <t>,</t>
    </r>
    <r>
      <rPr>
        <sz val="9"/>
        <color rgb="FFFF0000"/>
        <rFont val="Times New Roman"/>
        <family val="1"/>
      </rPr>
      <t xml:space="preserve"> 701,702,720,777,841</t>
    </r>
    <r>
      <rPr>
        <sz val="9"/>
        <rFont val="Times New Roman"/>
        <family val="1"/>
      </rPr>
      <t xml:space="preserve"> should submit this Attachment based on a formula in cell F20 instead of checklist tab.</t>
    </r>
  </si>
  <si>
    <r>
      <t xml:space="preserve">Agy </t>
    </r>
    <r>
      <rPr>
        <sz val="9"/>
        <color rgb="FFFF0000"/>
        <rFont val="Times New Roman"/>
        <family val="1"/>
      </rPr>
      <t>127</t>
    </r>
    <r>
      <rPr>
        <sz val="9"/>
        <rFont val="Times New Roman"/>
        <family val="1"/>
      </rPr>
      <t>,</t>
    </r>
    <r>
      <rPr>
        <sz val="9"/>
        <color rgb="FFFF0000"/>
        <rFont val="Times New Roman"/>
        <family val="1"/>
      </rPr>
      <t>146,149</t>
    </r>
    <r>
      <rPr>
        <sz val="9"/>
        <color rgb="FF0000FF"/>
        <rFont val="Times New Roman"/>
        <family val="1"/>
      </rPr>
      <t>,</t>
    </r>
    <r>
      <rPr>
        <sz val="9"/>
        <color rgb="FFFF0000"/>
        <rFont val="Times New Roman"/>
        <family val="1"/>
      </rPr>
      <t>152,172</t>
    </r>
    <r>
      <rPr>
        <sz val="9"/>
        <color rgb="FF0000FF"/>
        <rFont val="Times New Roman"/>
        <family val="1"/>
      </rPr>
      <t>,</t>
    </r>
    <r>
      <rPr>
        <sz val="9"/>
        <color rgb="FFFF0000"/>
        <rFont val="Times New Roman"/>
        <family val="1"/>
      </rPr>
      <t>174,182</t>
    </r>
    <r>
      <rPr>
        <sz val="9"/>
        <color rgb="FF0000FF"/>
        <rFont val="Times New Roman"/>
        <family val="1"/>
      </rPr>
      <t>,</t>
    </r>
    <r>
      <rPr>
        <sz val="9"/>
        <color rgb="FFFF0000"/>
        <rFont val="Times New Roman"/>
        <family val="1"/>
      </rPr>
      <t>194</t>
    </r>
    <r>
      <rPr>
        <sz val="9"/>
        <color rgb="FF0000FF"/>
        <rFont val="Times New Roman"/>
        <family val="1"/>
      </rPr>
      <t>,</t>
    </r>
    <r>
      <rPr>
        <sz val="9"/>
        <color rgb="FFFF0000"/>
        <rFont val="Times New Roman"/>
        <family val="1"/>
      </rPr>
      <t>238,440,702,720</t>
    </r>
    <r>
      <rPr>
        <sz val="9"/>
        <rFont val="Times New Roman"/>
        <family val="1"/>
      </rPr>
      <t xml:space="preserve"> should submit this Attachment based on a formula in cell F21 instead of checklist tab.</t>
    </r>
  </si>
  <si>
    <t>Hide columns G-H after teseting is complete</t>
  </si>
  <si>
    <r>
      <t xml:space="preserve">2)  </t>
    </r>
    <r>
      <rPr>
        <b/>
        <sz val="10"/>
        <rFont val="Times New Roman"/>
        <family val="1"/>
      </rPr>
      <t>Government acquisitions</t>
    </r>
    <r>
      <rPr>
        <sz val="10"/>
        <rFont val="Times New Roman"/>
        <family val="1"/>
      </rPr>
      <t xml:space="preserve"> - one government acquires another entity (or its operations) in exchange for significant consideration and the acquired entity or operations become part of the acquiring government's legally separate entity (</t>
    </r>
    <r>
      <rPr>
        <b/>
        <u/>
        <sz val="10"/>
        <rFont val="Times New Roman"/>
        <family val="1"/>
      </rPr>
      <t>GASBS No. 69</t>
    </r>
    <r>
      <rPr>
        <b/>
        <sz val="10"/>
        <rFont val="Times New Roman"/>
        <family val="1"/>
      </rPr>
      <t>,</t>
    </r>
    <r>
      <rPr>
        <sz val="10"/>
        <rFont val="Times New Roman"/>
        <family val="1"/>
      </rPr>
      <t xml:space="preserve"> paragraphs 9, 11, 29-45, 51-54, as amended by </t>
    </r>
    <r>
      <rPr>
        <b/>
        <u/>
        <sz val="10"/>
        <rFont val="Times New Roman"/>
        <family val="1"/>
      </rPr>
      <t>GASBS No. 85</t>
    </r>
    <r>
      <rPr>
        <sz val="10"/>
        <rFont val="Times New Roman"/>
        <family val="1"/>
      </rPr>
      <t>, paragraph 5)</t>
    </r>
  </si>
  <si>
    <r>
      <t xml:space="preserve">Attachment 4, 2023 Off-Balance Sheet Financial Obligations Update / </t>
    </r>
    <r>
      <rPr>
        <i/>
        <sz val="10"/>
        <color rgb="FF0000FF"/>
        <rFont val="Times New Roman"/>
        <family val="1"/>
      </rPr>
      <t>Due date:  July 18</t>
    </r>
  </si>
  <si>
    <r>
      <t>Attachment 34, 2024 Off-Balance Sheet Financial Obligations /</t>
    </r>
    <r>
      <rPr>
        <i/>
        <sz val="10"/>
        <color rgb="FF0000FF"/>
        <rFont val="Times New Roman"/>
        <family val="1"/>
      </rPr>
      <t xml:space="preserve"> Due date: January 9, 2025</t>
    </r>
  </si>
  <si>
    <r>
      <rPr>
        <b/>
        <u/>
        <sz val="10"/>
        <color theme="1"/>
        <rFont val="Times New Roman"/>
        <family val="1"/>
      </rPr>
      <t>GASBS No. 63</t>
    </r>
    <r>
      <rPr>
        <sz val="10"/>
        <color theme="1"/>
        <rFont val="Times New Roman"/>
        <family val="1"/>
      </rPr>
      <t xml:space="preserve">, </t>
    </r>
    <r>
      <rPr>
        <i/>
        <sz val="10"/>
        <color theme="1"/>
        <rFont val="Times New Roman"/>
        <family val="1"/>
      </rPr>
      <t>Financial Reporting of Deferred Outflows of Resources, Deferred Inflows of Resources, and Net Position</t>
    </r>
    <r>
      <rPr>
        <sz val="10"/>
        <color theme="1"/>
        <rFont val="Times New Roman"/>
        <family val="1"/>
      </rPr>
      <t>.  This Statement provides financial reporting guidance for the presentation of deferred outflows of resources and deferred inflows of resources, which are distinct from assets and liabilities, and their effects on a government’s net position.   Concepts Statement No. 4 states that the recognition of deferred outflows of resources and deferred inflows of resources should be limited to those instances identified by the GASB in authoritative pronouncements.    For FY 2024 the following GASB statements require the reporting of deferred outflows of resources and/or deferred inflows of resources:  
-</t>
    </r>
    <r>
      <rPr>
        <b/>
        <u/>
        <sz val="10"/>
        <color theme="1"/>
        <rFont val="Times New Roman"/>
        <family val="1"/>
      </rPr>
      <t>GASBS No. 53</t>
    </r>
    <r>
      <rPr>
        <sz val="10"/>
        <color theme="1"/>
        <rFont val="Times New Roman"/>
        <family val="1"/>
      </rPr>
      <t xml:space="preserve">, </t>
    </r>
    <r>
      <rPr>
        <i/>
        <sz val="10"/>
        <color theme="1"/>
        <rFont val="Times New Roman"/>
        <family val="1"/>
      </rPr>
      <t>Accounting and Financial Reporting for Derivative Instruments</t>
    </r>
    <r>
      <rPr>
        <sz val="10"/>
        <color theme="1"/>
        <rFont val="Times New Roman"/>
        <family val="1"/>
      </rPr>
      <t>, 
-</t>
    </r>
    <r>
      <rPr>
        <b/>
        <u/>
        <sz val="10"/>
        <color theme="1"/>
        <rFont val="Times New Roman"/>
        <family val="1"/>
      </rPr>
      <t>GASBS No. 65</t>
    </r>
    <r>
      <rPr>
        <sz val="10"/>
        <color theme="1"/>
        <rFont val="Times New Roman"/>
        <family val="1"/>
      </rPr>
      <t xml:space="preserve">, </t>
    </r>
    <r>
      <rPr>
        <i/>
        <sz val="10"/>
        <color theme="1"/>
        <rFont val="Times New Roman"/>
        <family val="1"/>
      </rPr>
      <t>Items Previously Reported as Assets and Liabilities</t>
    </r>
    <r>
      <rPr>
        <sz val="10"/>
        <color theme="1"/>
        <rFont val="Times New Roman"/>
        <family val="1"/>
      </rPr>
      <t>, 
-</t>
    </r>
    <r>
      <rPr>
        <b/>
        <u/>
        <sz val="10"/>
        <color theme="1"/>
        <rFont val="Times New Roman"/>
        <family val="1"/>
      </rPr>
      <t>GASBS No. 69</t>
    </r>
    <r>
      <rPr>
        <sz val="10"/>
        <color theme="1"/>
        <rFont val="Times New Roman"/>
        <family val="1"/>
      </rPr>
      <t xml:space="preserve">, </t>
    </r>
    <r>
      <rPr>
        <i/>
        <sz val="10"/>
        <color theme="1"/>
        <rFont val="Times New Roman"/>
        <family val="1"/>
      </rPr>
      <t>Government Combinations and Disposals of Government Operations</t>
    </r>
    <r>
      <rPr>
        <sz val="10"/>
        <color theme="1"/>
        <rFont val="Times New Roman"/>
        <family val="1"/>
      </rPr>
      <t>, as amended by 
-</t>
    </r>
    <r>
      <rPr>
        <b/>
        <u/>
        <sz val="10"/>
        <color theme="1"/>
        <rFont val="Times New Roman"/>
        <family val="1"/>
      </rPr>
      <t>GASBS No. 85</t>
    </r>
    <r>
      <rPr>
        <sz val="10"/>
        <color theme="1"/>
        <rFont val="Times New Roman"/>
        <family val="1"/>
      </rPr>
      <t xml:space="preserve">, </t>
    </r>
    <r>
      <rPr>
        <i/>
        <sz val="10"/>
        <color theme="1"/>
        <rFont val="Times New Roman"/>
        <family val="1"/>
      </rPr>
      <t>Omnibus 2017</t>
    </r>
    <r>
      <rPr>
        <sz val="10"/>
        <color theme="1"/>
        <rFont val="Times New Roman"/>
        <family val="1"/>
      </rPr>
      <t>,
-</t>
    </r>
    <r>
      <rPr>
        <b/>
        <u/>
        <sz val="10"/>
        <color theme="1"/>
        <rFont val="Times New Roman"/>
        <family val="1"/>
      </rPr>
      <t>GASBS No. 81</t>
    </r>
    <r>
      <rPr>
        <sz val="10"/>
        <color theme="1"/>
        <rFont val="Times New Roman"/>
        <family val="1"/>
      </rPr>
      <t xml:space="preserve">, </t>
    </r>
    <r>
      <rPr>
        <i/>
        <sz val="10"/>
        <color theme="1"/>
        <rFont val="Times New Roman"/>
        <family val="1"/>
      </rPr>
      <t>Irrevocable Split-Interest Agreements</t>
    </r>
    <r>
      <rPr>
        <sz val="10"/>
        <color theme="1"/>
        <rFont val="Times New Roman"/>
        <family val="1"/>
      </rPr>
      <t>,
-</t>
    </r>
    <r>
      <rPr>
        <b/>
        <u/>
        <sz val="10"/>
        <color theme="1"/>
        <rFont val="Times New Roman"/>
        <family val="1"/>
      </rPr>
      <t>GASBS No. 83</t>
    </r>
    <r>
      <rPr>
        <sz val="10"/>
        <color theme="1"/>
        <rFont val="Times New Roman"/>
        <family val="1"/>
      </rPr>
      <t xml:space="preserve">, </t>
    </r>
    <r>
      <rPr>
        <i/>
        <sz val="10"/>
        <color theme="1"/>
        <rFont val="Times New Roman"/>
        <family val="1"/>
      </rPr>
      <t>Certain Asset Retirement Obligations</t>
    </r>
    <r>
      <rPr>
        <sz val="10"/>
        <color theme="1"/>
        <rFont val="Times New Roman"/>
        <family val="1"/>
      </rPr>
      <t>,
-</t>
    </r>
    <r>
      <rPr>
        <b/>
        <u/>
        <sz val="10"/>
        <color theme="1"/>
        <rFont val="Times New Roman"/>
        <family val="1"/>
      </rPr>
      <t>GASBS No. 87</t>
    </r>
    <r>
      <rPr>
        <sz val="10"/>
        <color theme="1"/>
        <rFont val="Times New Roman"/>
        <family val="1"/>
      </rPr>
      <t xml:space="preserve">, </t>
    </r>
    <r>
      <rPr>
        <i/>
        <sz val="10"/>
        <color theme="1"/>
        <rFont val="Times New Roman"/>
        <family val="1"/>
      </rPr>
      <t>Leases</t>
    </r>
    <r>
      <rPr>
        <sz val="10"/>
        <color theme="1"/>
        <rFont val="Times New Roman"/>
        <family val="1"/>
      </rPr>
      <t>,
-</t>
    </r>
    <r>
      <rPr>
        <b/>
        <u/>
        <sz val="10"/>
        <color theme="1"/>
        <rFont val="Times New Roman"/>
        <family val="1"/>
      </rPr>
      <t>GASBS No. 91</t>
    </r>
    <r>
      <rPr>
        <sz val="10"/>
        <color theme="1"/>
        <rFont val="Times New Roman"/>
        <family val="1"/>
      </rPr>
      <t xml:space="preserve">, </t>
    </r>
    <r>
      <rPr>
        <i/>
        <sz val="10"/>
        <color theme="1"/>
        <rFont val="Times New Roman"/>
        <family val="1"/>
      </rPr>
      <t>Conduit Debt Obligations</t>
    </r>
    <r>
      <rPr>
        <sz val="10"/>
        <color theme="1"/>
        <rFont val="Times New Roman"/>
        <family val="1"/>
      </rPr>
      <t>,
-</t>
    </r>
    <r>
      <rPr>
        <b/>
        <u/>
        <sz val="10"/>
        <color theme="1"/>
        <rFont val="Times New Roman"/>
        <family val="1"/>
      </rPr>
      <t>GASBS No. 94</t>
    </r>
    <r>
      <rPr>
        <sz val="10"/>
        <color theme="1"/>
        <rFont val="Times New Roman"/>
        <family val="1"/>
      </rPr>
      <t xml:space="preserve">, </t>
    </r>
    <r>
      <rPr>
        <i/>
        <sz val="10"/>
        <color theme="1"/>
        <rFont val="Times New Roman"/>
        <family val="1"/>
      </rPr>
      <t>Public-Private and Public-Public Partnerships and Availability Payment Arrangements</t>
    </r>
    <r>
      <rPr>
        <sz val="10"/>
        <color theme="1"/>
        <rFont val="Times New Roman"/>
        <family val="1"/>
      </rPr>
      <t>, and
-</t>
    </r>
    <r>
      <rPr>
        <b/>
        <u/>
        <sz val="10"/>
        <color theme="1"/>
        <rFont val="Times New Roman"/>
        <family val="1"/>
      </rPr>
      <t>GASBS No. 99</t>
    </r>
    <r>
      <rPr>
        <sz val="10"/>
        <color theme="1"/>
        <rFont val="Times New Roman"/>
        <family val="1"/>
      </rPr>
      <t xml:space="preserve">, </t>
    </r>
    <r>
      <rPr>
        <i/>
        <sz val="10"/>
        <color theme="1"/>
        <rFont val="Times New Roman"/>
        <family val="1"/>
      </rPr>
      <t>Omnibus 2022</t>
    </r>
    <r>
      <rPr>
        <sz val="10"/>
        <color theme="1"/>
        <rFont val="Times New Roman"/>
        <family val="1"/>
      </rPr>
      <t xml:space="preserve">.
</t>
    </r>
    <r>
      <rPr>
        <b/>
        <u/>
        <sz val="10"/>
        <color theme="1"/>
        <rFont val="Times New Roman"/>
        <family val="1"/>
      </rPr>
      <t>GASBS No. 63</t>
    </r>
    <r>
      <rPr>
        <sz val="10"/>
        <color theme="1"/>
        <rFont val="Times New Roman"/>
        <family val="1"/>
      </rPr>
      <t xml:space="preserve">, paragraph 13 requires disclosures in the notes to the financial statement for the different types of deferred amounts if amounts are aggregated in the statements and significant components of the total deferred amounts are obscured by aggregation on the face of the statements.  In addition </t>
    </r>
    <r>
      <rPr>
        <b/>
        <u/>
        <sz val="10"/>
        <color theme="1"/>
        <rFont val="Times New Roman"/>
        <family val="1"/>
      </rPr>
      <t>GASBS No. 63</t>
    </r>
    <r>
      <rPr>
        <sz val="10"/>
        <color theme="1"/>
        <rFont val="Times New Roman"/>
        <family val="1"/>
      </rPr>
      <t xml:space="preserve">, paragraph 14 requires a disclosure to explain the effect on net position for a significant difference between the deferred outflows of resources or the deferred inflows of resources and the related asset or liability.
</t>
    </r>
  </si>
  <si>
    <t>Does the agency have any changes to the off-balance sheet financial information for fiscal year 2023 previously provided to DOA?</t>
  </si>
  <si>
    <t>Does the agency have materials and supplies inventory as of June 30, 2024, that is not included on a GAAP Basis Financial Statement Template (Attachments 9-12) and the amount of inventory is greater than $1 million?</t>
  </si>
  <si>
    <r>
      <rPr>
        <b/>
        <u/>
        <sz val="10"/>
        <rFont val="Times New Roman"/>
        <family val="1"/>
      </rPr>
      <t>GASBS No. 94</t>
    </r>
    <r>
      <rPr>
        <sz val="10"/>
        <rFont val="Times New Roman"/>
        <family val="1"/>
      </rPr>
      <t xml:space="preserve"> requires the recognition, measurement and disclosure of information about public-private, public-public partnerships and availability payment arrangements. This statement encompasses service concession arrangements and other similar types of arrangements.  This statement is for entities using the current financial resources measurement focus and the economic resources measurement focus. Therefore, it applies to governmental fund financial statements, the proprietary fund financial statements, Component Units, Higher Education and government wide statements. This statement supersedes </t>
    </r>
    <r>
      <rPr>
        <b/>
        <u/>
        <sz val="10"/>
        <rFont val="Times New Roman"/>
        <family val="1"/>
      </rPr>
      <t>GASBS No. 60</t>
    </r>
    <r>
      <rPr>
        <sz val="10"/>
        <rFont val="Times New Roman"/>
        <family val="1"/>
      </rPr>
      <t xml:space="preserve">, </t>
    </r>
    <r>
      <rPr>
        <i/>
        <sz val="10"/>
        <rFont val="Times New Roman"/>
        <family val="1"/>
      </rPr>
      <t>Accounting and Financial Reporting for Service Concession Arrangements</t>
    </r>
    <r>
      <rPr>
        <sz val="10"/>
        <rFont val="Times New Roman"/>
        <family val="1"/>
      </rPr>
      <t xml:space="preserve">, and amends </t>
    </r>
    <r>
      <rPr>
        <b/>
        <u/>
        <sz val="10"/>
        <rFont val="Times New Roman"/>
        <family val="1"/>
      </rPr>
      <t>GASBS No. 87</t>
    </r>
    <r>
      <rPr>
        <sz val="10"/>
        <rFont val="Times New Roman"/>
        <family val="1"/>
      </rPr>
      <t xml:space="preserve">, </t>
    </r>
    <r>
      <rPr>
        <i/>
        <sz val="10"/>
        <rFont val="Times New Roman"/>
        <family val="1"/>
      </rPr>
      <t>Leases</t>
    </r>
    <r>
      <rPr>
        <sz val="10"/>
        <rFont val="Times New Roman"/>
        <family val="1"/>
      </rPr>
      <t xml:space="preserve">. 
</t>
    </r>
    <r>
      <rPr>
        <b/>
        <u/>
        <sz val="10"/>
        <rFont val="Times New Roman"/>
        <family val="1"/>
      </rPr>
      <t>GASBS No. 99</t>
    </r>
    <r>
      <rPr>
        <sz val="10"/>
        <rFont val="Times New Roman"/>
        <family val="1"/>
      </rPr>
      <t xml:space="preserve">, </t>
    </r>
    <r>
      <rPr>
        <i/>
        <sz val="10"/>
        <rFont val="Times New Roman"/>
        <family val="1"/>
      </rPr>
      <t>Omnibus 2022</t>
    </r>
    <r>
      <rPr>
        <sz val="10"/>
        <rFont val="Times New Roman"/>
        <family val="1"/>
      </rPr>
      <t xml:space="preserve">, amended </t>
    </r>
    <r>
      <rPr>
        <b/>
        <u/>
        <sz val="10"/>
        <rFont val="Times New Roman"/>
        <family val="1"/>
      </rPr>
      <t>GASBS No. 94</t>
    </r>
    <r>
      <rPr>
        <sz val="10"/>
        <rFont val="Times New Roman"/>
        <family val="1"/>
      </rPr>
      <t xml:space="preserve">, paragraphs 10, 28, 45, and 47.  Refer to GASB's website at www.gasb.org for information.
</t>
    </r>
  </si>
  <si>
    <r>
      <t xml:space="preserve">a) Majority Equity Interest in a Legally Separate Organization: </t>
    </r>
    <r>
      <rPr>
        <sz val="10"/>
        <rFont val="Times New Roman"/>
        <family val="1"/>
      </rPr>
      <t xml:space="preserve"> Does the agency own a majority of the equity interest (for example, through acquisition of its voting stock) in a legally separate organization? 
</t>
    </r>
    <r>
      <rPr>
        <b/>
        <sz val="10"/>
        <rFont val="Times New Roman"/>
        <family val="1"/>
      </rPr>
      <t>If yes</t>
    </r>
    <r>
      <rPr>
        <sz val="10"/>
        <rFont val="Times New Roman"/>
        <family val="1"/>
      </rPr>
      <t xml:space="preserve">, provide the name(s) of the organization(s), and indicate whether holding of the equity interest meets the definition of investment in </t>
    </r>
    <r>
      <rPr>
        <b/>
        <u/>
        <sz val="10"/>
        <rFont val="Times New Roman"/>
        <family val="1"/>
      </rPr>
      <t>GASBS No. 72</t>
    </r>
    <r>
      <rPr>
        <sz val="10"/>
        <rFont val="Times New Roman"/>
        <family val="1"/>
      </rPr>
      <t xml:space="preserve">, paragraph 64.  If the holding of the equity interest does not meet the investment definition, complete and submit the Attachment 3 to determine whether it is a blended or discrete component unit.
</t>
    </r>
    <r>
      <rPr>
        <b/>
        <u/>
        <sz val="10"/>
        <rFont val="Times New Roman"/>
        <family val="1"/>
      </rPr>
      <t>GASBS No. 90</t>
    </r>
    <r>
      <rPr>
        <sz val="10"/>
        <rFont val="Times New Roman"/>
        <family val="1"/>
      </rPr>
      <t xml:space="preserve">, </t>
    </r>
    <r>
      <rPr>
        <i/>
        <sz val="10"/>
        <rFont val="Times New Roman"/>
        <family val="1"/>
      </rPr>
      <t>Majority Equity Interests</t>
    </r>
    <r>
      <rPr>
        <sz val="10"/>
        <rFont val="Times New Roman"/>
        <family val="1"/>
      </rPr>
      <t xml:space="preserve">, amends </t>
    </r>
    <r>
      <rPr>
        <b/>
        <u/>
        <sz val="10"/>
        <rFont val="Times New Roman"/>
        <family val="1"/>
      </rPr>
      <t>GASBS No. 14</t>
    </r>
    <r>
      <rPr>
        <sz val="10"/>
        <rFont val="Times New Roman"/>
        <family val="1"/>
      </rPr>
      <t xml:space="preserve"> and </t>
    </r>
    <r>
      <rPr>
        <b/>
        <u/>
        <sz val="10"/>
        <rFont val="Times New Roman"/>
        <family val="1"/>
      </rPr>
      <t>GASBS No. 61</t>
    </r>
    <r>
      <rPr>
        <sz val="10"/>
        <rFont val="Times New Roman"/>
        <family val="1"/>
      </rPr>
      <t xml:space="preserve">.  Refer to </t>
    </r>
    <r>
      <rPr>
        <b/>
        <u/>
        <sz val="10"/>
        <rFont val="Times New Roman"/>
        <family val="1"/>
      </rPr>
      <t>GASBS No. 90</t>
    </r>
    <r>
      <rPr>
        <sz val="10"/>
        <rFont val="Times New Roman"/>
        <family val="1"/>
      </rPr>
      <t xml:space="preserve"> for additional information.  DOA may request additional information in a separate communication.</t>
    </r>
    <r>
      <rPr>
        <b/>
        <sz val="10"/>
        <rFont val="Times New Roman"/>
        <family val="1"/>
      </rPr>
      <t xml:space="preserve">
</t>
    </r>
  </si>
  <si>
    <r>
      <t xml:space="preserve">g) </t>
    </r>
    <r>
      <rPr>
        <b/>
        <sz val="10"/>
        <rFont val="Times New Roman"/>
        <family val="1"/>
      </rPr>
      <t>If yes to 6f</t>
    </r>
    <r>
      <rPr>
        <sz val="10"/>
        <rFont val="Times New Roman"/>
        <family val="1"/>
      </rPr>
      <t>, do participants have equity interests in the organization?  If yes, provide the agency's equity interest amount as of June 30, 2024.</t>
    </r>
  </si>
  <si>
    <r>
      <t xml:space="preserve">Is your agency involved in a joint venture or a relationship with a related organization or a jointly governed organization?
</t>
    </r>
    <r>
      <rPr>
        <b/>
        <sz val="10"/>
        <rFont val="Times New Roman"/>
        <family val="1"/>
      </rPr>
      <t>If yes</t>
    </r>
    <r>
      <rPr>
        <sz val="10"/>
        <rFont val="Times New Roman"/>
        <family val="1"/>
      </rPr>
      <t>, please provide below the name of the related party and the nature of the relationship as well as the dollar amounts of transactions as of year-end.  DOA may request additional information in a separate communication.</t>
    </r>
  </si>
  <si>
    <r>
      <t xml:space="preserve">c)  </t>
    </r>
    <r>
      <rPr>
        <b/>
        <sz val="10"/>
        <rFont val="Times New Roman"/>
        <family val="1"/>
      </rPr>
      <t>If Yes to 9a and No to 9b</t>
    </r>
    <r>
      <rPr>
        <sz val="10"/>
        <rFont val="Times New Roman"/>
        <family val="1"/>
      </rPr>
      <t>, provide the description and amount as of June 30, 2024, related to any construction or other commitment contracts that aggregate to $5 million or more.  Please list all contractually obligated and non-contractually obligated amounts separately.  Please submit aggregated amounts for all construction projects that add to over $5 million even if individual projects are below the threshold.  Please do not include any amounts that will be processed as payables during July, August, or September in Cardinal using the criteria outlined in the Authoritative Literature / Guidance for Preparation of GAAP Basis Fund Financial Statement Templates or will be reported on any directive submissions.</t>
    </r>
  </si>
  <si>
    <r>
      <rPr>
        <b/>
        <sz val="10"/>
        <rFont val="Times New Roman"/>
        <family val="1"/>
      </rPr>
      <t>b)  If yes to 11a,</t>
    </r>
    <r>
      <rPr>
        <sz val="10"/>
        <rFont val="Times New Roman"/>
        <family val="1"/>
      </rPr>
      <t xml:space="preserve"> provide a description of the government combination, list the entities involved, primary reasons for the combination, and date of the combination. Also, indicate if the agency was the disposing government or acquiring government in the government combination.  DOA may request additional information in a separate communication.</t>
    </r>
  </si>
  <si>
    <r>
      <t xml:space="preserve">Does the agency have any items that need to be reported pursuant to </t>
    </r>
    <r>
      <rPr>
        <b/>
        <u/>
        <sz val="10"/>
        <rFont val="Times New Roman"/>
        <family val="1"/>
      </rPr>
      <t>GASBS No.72</t>
    </r>
    <r>
      <rPr>
        <sz val="10"/>
        <rFont val="Times New Roman"/>
        <family val="1"/>
      </rPr>
      <t xml:space="preserve"> that will </t>
    </r>
    <r>
      <rPr>
        <b/>
        <u/>
        <sz val="10"/>
        <rFont val="Times New Roman"/>
        <family val="1"/>
      </rPr>
      <t>not</t>
    </r>
    <r>
      <rPr>
        <sz val="10"/>
        <rFont val="Times New Roman"/>
        <family val="1"/>
      </rPr>
      <t xml:space="preserve"> be reported via cash and investment, capital asset, financial statement template, or other submissions?   </t>
    </r>
    <r>
      <rPr>
        <b/>
        <sz val="10"/>
        <rFont val="Times New Roman"/>
        <family val="1"/>
      </rPr>
      <t>If yes</t>
    </r>
    <r>
      <rPr>
        <sz val="10"/>
        <rFont val="Times New Roman"/>
        <family val="1"/>
      </rPr>
      <t>, provide a brief description.
Refer to GASB's website at www.gasb.org for information.</t>
    </r>
  </si>
  <si>
    <r>
      <t xml:space="preserve">Does the agency have any items that need to be reported pursuant to </t>
    </r>
    <r>
      <rPr>
        <b/>
        <u/>
        <sz val="10"/>
        <rFont val="Times New Roman"/>
        <family val="1"/>
      </rPr>
      <t>GASBS No. 81</t>
    </r>
    <r>
      <rPr>
        <sz val="10"/>
        <rFont val="Times New Roman"/>
        <family val="1"/>
      </rPr>
      <t xml:space="preserve">, </t>
    </r>
    <r>
      <rPr>
        <i/>
        <sz val="10"/>
        <rFont val="Times New Roman"/>
        <family val="1"/>
      </rPr>
      <t>Irrevocable Split- Interest Agreements</t>
    </r>
    <r>
      <rPr>
        <sz val="10"/>
        <rFont val="Times New Roman"/>
        <family val="1"/>
      </rPr>
      <t xml:space="preserve">?  </t>
    </r>
    <r>
      <rPr>
        <b/>
        <sz val="10"/>
        <rFont val="Times New Roman"/>
        <family val="1"/>
      </rPr>
      <t>If yes</t>
    </r>
    <r>
      <rPr>
        <sz val="10"/>
        <rFont val="Times New Roman"/>
        <family val="1"/>
      </rPr>
      <t xml:space="preserve">, provide a brief description.  DOA may request additional information in a separate communication. 
Refer to GASB's website at </t>
    </r>
    <r>
      <rPr>
        <b/>
        <sz val="10"/>
        <rFont val="Times New Roman"/>
        <family val="1"/>
      </rPr>
      <t>www.gasb.org</t>
    </r>
    <r>
      <rPr>
        <sz val="10"/>
        <rFont val="Times New Roman"/>
        <family val="1"/>
      </rPr>
      <t xml:space="preserve"> for information regarding </t>
    </r>
    <r>
      <rPr>
        <b/>
        <u/>
        <sz val="10"/>
        <rFont val="Times New Roman"/>
        <family val="1"/>
      </rPr>
      <t>GASBS No. 81</t>
    </r>
    <r>
      <rPr>
        <sz val="10"/>
        <rFont val="Times New Roman"/>
        <family val="1"/>
      </rPr>
      <t>.</t>
    </r>
  </si>
  <si>
    <r>
      <t xml:space="preserve">Does the agency have any Conduit Debt that will need to be reported in FY 2024 pursuant to </t>
    </r>
    <r>
      <rPr>
        <b/>
        <u/>
        <sz val="10"/>
        <rFont val="Times New Roman"/>
        <family val="1"/>
      </rPr>
      <t>GASBS No. 91</t>
    </r>
    <r>
      <rPr>
        <sz val="10"/>
        <rFont val="Times New Roman"/>
        <family val="1"/>
      </rPr>
      <t xml:space="preserve">, </t>
    </r>
    <r>
      <rPr>
        <i/>
        <sz val="10"/>
        <rFont val="Times New Roman"/>
        <family val="1"/>
      </rPr>
      <t>Conduit Debt Obligations</t>
    </r>
    <r>
      <rPr>
        <sz val="10"/>
        <rFont val="Times New Roman"/>
        <family val="1"/>
      </rPr>
      <t xml:space="preserve">? </t>
    </r>
    <r>
      <rPr>
        <b/>
        <sz val="10"/>
        <rFont val="Times New Roman"/>
        <family val="1"/>
      </rPr>
      <t>If yes</t>
    </r>
    <r>
      <rPr>
        <sz val="10"/>
        <rFont val="Times New Roman"/>
        <family val="1"/>
      </rPr>
      <t xml:space="preserve">, provide a brief description, including any type of commitment for the obligation.  DOA may request additional information in a separate communication.
Refer to GASB's website at www.gasb.org for information regarding </t>
    </r>
    <r>
      <rPr>
        <b/>
        <u/>
        <sz val="10"/>
        <rFont val="Times New Roman"/>
        <family val="1"/>
      </rPr>
      <t>GASBS No. 91</t>
    </r>
    <r>
      <rPr>
        <sz val="10"/>
        <rFont val="Times New Roman"/>
        <family val="1"/>
      </rPr>
      <t xml:space="preserve">.  </t>
    </r>
    <r>
      <rPr>
        <b/>
        <u/>
        <sz val="10"/>
        <rFont val="Times New Roman"/>
        <family val="1"/>
      </rPr>
      <t>GASB No. 94</t>
    </r>
    <r>
      <rPr>
        <sz val="10"/>
        <rFont val="Times New Roman"/>
        <family val="1"/>
      </rPr>
      <t xml:space="preserve">, </t>
    </r>
    <r>
      <rPr>
        <i/>
        <sz val="10"/>
        <rFont val="Times New Roman"/>
        <family val="1"/>
      </rPr>
      <t>Public-Private and Public-Public Partnerships and Availability Payment Arrangements</t>
    </r>
    <r>
      <rPr>
        <sz val="10"/>
        <rFont val="Times New Roman"/>
        <family val="1"/>
      </rPr>
      <t xml:space="preserve">, includes amendments to </t>
    </r>
    <r>
      <rPr>
        <b/>
        <u/>
        <sz val="10"/>
        <rFont val="Times New Roman"/>
        <family val="1"/>
      </rPr>
      <t>GASBS No. 91</t>
    </r>
    <r>
      <rPr>
        <sz val="10"/>
        <rFont val="Times New Roman"/>
        <family val="1"/>
      </rPr>
      <t>.</t>
    </r>
  </si>
  <si>
    <r>
      <rPr>
        <b/>
        <sz val="10"/>
        <color theme="1"/>
        <rFont val="Times New Roman"/>
        <family val="1"/>
      </rPr>
      <t>a) Public-Private and Public-Public Partnerships (PPPs)</t>
    </r>
    <r>
      <rPr>
        <sz val="10"/>
        <color theme="1"/>
        <rFont val="Times New Roman"/>
        <family val="1"/>
      </rPr>
      <t xml:space="preserve">: Does the agency have any arrangements in place as the operator or transferor that qualify as a PPP pursuant to </t>
    </r>
    <r>
      <rPr>
        <b/>
        <u/>
        <sz val="10"/>
        <color theme="1"/>
        <rFont val="Times New Roman"/>
        <family val="1"/>
      </rPr>
      <t>GASBS No. 94</t>
    </r>
    <r>
      <rPr>
        <sz val="10"/>
        <color theme="1"/>
        <rFont val="Times New Roman"/>
        <family val="1"/>
      </rPr>
      <t xml:space="preserve"> requirements?  
</t>
    </r>
    <r>
      <rPr>
        <i/>
        <sz val="10"/>
        <color theme="1"/>
        <rFont val="Times New Roman"/>
        <family val="1"/>
      </rPr>
      <t xml:space="preserve">A PPP arrangement is when the transferor ( a government) has contracted with an operator (nongovernmental or governmental entity) to provide public services by conveying to the operator control of the right to operate or use a nonfinancial asset , such as infrastructure or other capital asset (underlying PPP asset), for a period of time in an exchange or exchange-like transaction. </t>
    </r>
    <r>
      <rPr>
        <sz val="10"/>
        <color theme="1"/>
        <rFont val="Times New Roman"/>
        <family val="1"/>
      </rPr>
      <t xml:space="preserve">
</t>
    </r>
    <r>
      <rPr>
        <b/>
        <sz val="10"/>
        <color theme="1"/>
        <rFont val="Times New Roman"/>
        <family val="1"/>
      </rPr>
      <t>If yes</t>
    </r>
    <r>
      <rPr>
        <sz val="10"/>
        <color theme="1"/>
        <rFont val="Times New Roman"/>
        <family val="1"/>
      </rPr>
      <t>, please complete questions 15b-d.  DOA will reach out as necessary for additional information.</t>
    </r>
  </si>
  <si>
    <r>
      <rPr>
        <b/>
        <sz val="10"/>
        <rFont val="Times New Roman"/>
        <family val="1"/>
      </rPr>
      <t>b) Service Concession Arrangements (SCAs)</t>
    </r>
    <r>
      <rPr>
        <sz val="10"/>
        <rFont val="Times New Roman"/>
        <family val="1"/>
      </rPr>
      <t xml:space="preserve">: Does the agency have any PPP arrangements that qualify as an SCA, where the agency is considered the transferor or operator pursuant to </t>
    </r>
    <r>
      <rPr>
        <b/>
        <u/>
        <sz val="10"/>
        <rFont val="Times New Roman"/>
        <family val="1"/>
      </rPr>
      <t>GASBS No. 94</t>
    </r>
    <r>
      <rPr>
        <sz val="10"/>
        <rFont val="Times New Roman"/>
        <family val="1"/>
      </rPr>
      <t xml:space="preserve"> requirements?
</t>
    </r>
    <r>
      <rPr>
        <i/>
        <sz val="10"/>
        <rFont val="Times New Roman"/>
        <family val="1"/>
      </rPr>
      <t>An SCA is a PPP arrangement between a transferor and an operator in which ALL of the following are met:</t>
    </r>
    <r>
      <rPr>
        <sz val="10"/>
        <rFont val="Times New Roman"/>
        <family val="1"/>
      </rPr>
      <t xml:space="preserve">
</t>
    </r>
    <r>
      <rPr>
        <i/>
        <sz val="10"/>
        <rFont val="Times New Roman"/>
        <family val="1"/>
      </rPr>
      <t xml:space="preserve">-the transfer conveys to the operator the right and related obligation to provide public services through the use and operation of an underlying PPP asset in exchange for significant consideration, such as an up-front payment, installment payments, new facility, or improvements to an existing facility
-the operator collects and is compensated by fees from third parties
-the transferor determines or has the ability to modify or approve which services the operator is required to provide, to whom to provide services, and the prices or rates that can be charged
-the transferor is entitled to significant residual interest in the service utility of the underlying PPP asset at the end of the arrangement
</t>
    </r>
    <r>
      <rPr>
        <b/>
        <sz val="10"/>
        <rFont val="Times New Roman"/>
        <family val="1"/>
      </rPr>
      <t>If yes</t>
    </r>
    <r>
      <rPr>
        <sz val="10"/>
        <rFont val="Times New Roman"/>
        <family val="1"/>
      </rPr>
      <t>, please provide the following information for all arrangements: general description, operator or transferor, installment payments, upfront payments, information relating to asset (new, existing, being constructed),  and any other information as deemed necessary.</t>
    </r>
  </si>
  <si>
    <r>
      <rPr>
        <b/>
        <sz val="10"/>
        <rFont val="Times New Roman"/>
        <family val="1"/>
      </rPr>
      <t>d) Other PPP arrangements</t>
    </r>
    <r>
      <rPr>
        <sz val="10"/>
        <rFont val="Times New Roman"/>
        <family val="1"/>
      </rPr>
      <t xml:space="preserve">: Does the agency have any PPP arrangements that do NOT qualify as an SCA (question 15b) and are NOT considered leases (question 15c), pursuant to </t>
    </r>
    <r>
      <rPr>
        <b/>
        <u/>
        <sz val="10"/>
        <rFont val="Times New Roman"/>
        <family val="1"/>
      </rPr>
      <t>GASBS No. 94</t>
    </r>
    <r>
      <rPr>
        <sz val="10"/>
        <rFont val="Times New Roman"/>
        <family val="1"/>
      </rPr>
      <t xml:space="preserve">?
</t>
    </r>
    <r>
      <rPr>
        <b/>
        <sz val="10"/>
        <rFont val="Times New Roman"/>
        <family val="1"/>
      </rPr>
      <t>If yes</t>
    </r>
    <r>
      <rPr>
        <sz val="10"/>
        <rFont val="Times New Roman"/>
        <family val="1"/>
      </rPr>
      <t>, please provide the following information for all arrangements: general description, operator or transferor, installment payments, upfront payments, information relating to asset (new, existing, being constructed), and any other information as deemed necessary.</t>
    </r>
  </si>
  <si>
    <r>
      <rPr>
        <b/>
        <sz val="10"/>
        <rFont val="Times New Roman"/>
        <family val="1"/>
      </rPr>
      <t>e) Availability Payment Arrangements</t>
    </r>
    <r>
      <rPr>
        <sz val="10"/>
        <rFont val="Times New Roman"/>
        <family val="1"/>
      </rPr>
      <t xml:space="preserve">: Does the agency have any agreements in place with an operator (nongovernmental or governmental entity) where the agency qualifies as the transferor that compensates an operator for activities such as designing, constructing, financing, maintaining, or operating an underlying nonfinancial asset for a period of time in an exchange or exchange-like transaction based entirely on the asset's availability for use rather than on tolls, fees, or similar revenues, pursuant to </t>
    </r>
    <r>
      <rPr>
        <b/>
        <u/>
        <sz val="10"/>
        <rFont val="Times New Roman"/>
        <family val="1"/>
      </rPr>
      <t>GASBS No. 94</t>
    </r>
    <r>
      <rPr>
        <sz val="10"/>
        <rFont val="Times New Roman"/>
        <family val="1"/>
      </rPr>
      <t>?</t>
    </r>
    <r>
      <rPr>
        <b/>
        <sz val="10"/>
        <rFont val="Times New Roman"/>
        <family val="1"/>
      </rPr>
      <t xml:space="preserve">
</t>
    </r>
    <r>
      <rPr>
        <sz val="10"/>
        <rFont val="Times New Roman"/>
        <family val="1"/>
      </rPr>
      <t xml:space="preserve">
</t>
    </r>
    <r>
      <rPr>
        <b/>
        <sz val="10"/>
        <rFont val="Times New Roman"/>
        <family val="1"/>
      </rPr>
      <t>If yes</t>
    </r>
    <r>
      <rPr>
        <sz val="10"/>
        <rFont val="Times New Roman"/>
        <family val="1"/>
      </rPr>
      <t xml:space="preserve">, please provide general information relating to these arrangements.  </t>
    </r>
  </si>
  <si>
    <r>
      <t xml:space="preserve">Does the agency (guarantor) extend exchange or exchange-like financial guarantees for the obligations of a legally separate entity* or individual (issuers)  that require disclosures pursuant to  </t>
    </r>
    <r>
      <rPr>
        <b/>
        <u/>
        <sz val="10"/>
        <rFont val="Times New Roman"/>
        <family val="1"/>
      </rPr>
      <t>GASBS No. 99</t>
    </r>
    <r>
      <rPr>
        <sz val="10"/>
        <rFont val="Times New Roman"/>
        <family val="1"/>
      </rPr>
      <t xml:space="preserve">, </t>
    </r>
    <r>
      <rPr>
        <i/>
        <sz val="10"/>
        <rFont val="Times New Roman"/>
        <family val="1"/>
      </rPr>
      <t xml:space="preserve">Omnibus 2022, </t>
    </r>
    <r>
      <rPr>
        <sz val="10"/>
        <rFont val="Times New Roman"/>
        <family val="1"/>
      </rPr>
      <t>as of June 30, 2024?</t>
    </r>
    <r>
      <rPr>
        <b/>
        <sz val="10"/>
        <rFont val="Times New Roman"/>
        <family val="1"/>
      </rPr>
      <t xml:space="preserve"> If yes</t>
    </r>
    <r>
      <rPr>
        <sz val="10"/>
        <rFont val="Times New Roman"/>
        <family val="1"/>
      </rPr>
      <t xml:space="preserve">, provide amounts, a brief description, and the applicable </t>
    </r>
    <r>
      <rPr>
        <b/>
        <u/>
        <sz val="10"/>
        <rFont val="Times New Roman"/>
        <family val="1"/>
      </rPr>
      <t>GASBS No. 99</t>
    </r>
    <r>
      <rPr>
        <sz val="10"/>
        <rFont val="Times New Roman"/>
        <family val="1"/>
      </rPr>
      <t xml:space="preserve"> disclosures below. DOA may request additional information in a separate communication.
</t>
    </r>
    <r>
      <rPr>
        <b/>
        <u/>
        <sz val="10"/>
        <rFont val="Times New Roman"/>
        <family val="1"/>
      </rPr>
      <t>GASBS No. 99</t>
    </r>
    <r>
      <rPr>
        <sz val="10"/>
        <rFont val="Times New Roman"/>
        <family val="1"/>
      </rPr>
      <t xml:space="preserve"> paragraphs 6-7 do not apply to guarantees related to special assessment debt addressed in </t>
    </r>
    <r>
      <rPr>
        <b/>
        <u/>
        <sz val="10"/>
        <rFont val="Times New Roman"/>
        <family val="1"/>
      </rPr>
      <t>GASBS No. 6</t>
    </r>
    <r>
      <rPr>
        <sz val="10"/>
        <rFont val="Times New Roman"/>
        <family val="1"/>
      </rPr>
      <t xml:space="preserve">, </t>
    </r>
    <r>
      <rPr>
        <i/>
        <sz val="10"/>
        <rFont val="Times New Roman"/>
        <family val="1"/>
      </rPr>
      <t>Accounting and Financial Reporting for Special Assessments</t>
    </r>
    <r>
      <rPr>
        <sz val="10"/>
        <rFont val="Times New Roman"/>
        <family val="1"/>
      </rPr>
      <t>,</t>
    </r>
    <r>
      <rPr>
        <i/>
        <sz val="10"/>
        <rFont val="Times New Roman"/>
        <family val="1"/>
      </rPr>
      <t xml:space="preserve"> </t>
    </r>
    <r>
      <rPr>
        <sz val="10"/>
        <rFont val="Times New Roman"/>
        <family val="1"/>
      </rPr>
      <t xml:space="preserve">financial guarantee contracts within the scope of </t>
    </r>
    <r>
      <rPr>
        <b/>
        <u/>
        <sz val="10"/>
        <rFont val="Times New Roman"/>
        <family val="1"/>
      </rPr>
      <t>GASBS No. 53</t>
    </r>
    <r>
      <rPr>
        <sz val="10"/>
        <rFont val="Times New Roman"/>
        <family val="1"/>
      </rPr>
      <t xml:space="preserve">, </t>
    </r>
    <r>
      <rPr>
        <i/>
        <sz val="10"/>
        <rFont val="Times New Roman"/>
        <family val="1"/>
      </rPr>
      <t>Accounting and Financial Reporting for Derivative Instruments</t>
    </r>
    <r>
      <rPr>
        <sz val="10"/>
        <rFont val="Times New Roman"/>
        <family val="1"/>
      </rPr>
      <t xml:space="preserve">, or guarantees related to conduit debt obligations within the scope of </t>
    </r>
    <r>
      <rPr>
        <b/>
        <u/>
        <sz val="10"/>
        <rFont val="Times New Roman"/>
        <family val="1"/>
      </rPr>
      <t>GASBS No. 91</t>
    </r>
    <r>
      <rPr>
        <sz val="10"/>
        <rFont val="Times New Roman"/>
        <family val="1"/>
      </rPr>
      <t xml:space="preserve">, </t>
    </r>
    <r>
      <rPr>
        <i/>
        <sz val="10"/>
        <rFont val="Times New Roman"/>
        <family val="1"/>
      </rPr>
      <t>Conduit Debt Obligations</t>
    </r>
    <r>
      <rPr>
        <sz val="10"/>
        <rFont val="Times New Roman"/>
        <family val="1"/>
      </rPr>
      <t>.</t>
    </r>
    <r>
      <rPr>
        <i/>
        <sz val="10"/>
        <rFont val="Times New Roman"/>
        <family val="1"/>
      </rPr>
      <t xml:space="preserve"> </t>
    </r>
    <r>
      <rPr>
        <sz val="10"/>
        <rFont val="Times New Roman"/>
        <family val="1"/>
      </rPr>
      <t xml:space="preserve">
</t>
    </r>
    <r>
      <rPr>
        <b/>
        <u/>
        <sz val="10"/>
        <color theme="1"/>
        <rFont val="Times New Roman"/>
        <family val="1"/>
      </rPr>
      <t>GASBS No. 99</t>
    </r>
    <r>
      <rPr>
        <sz val="10"/>
        <color theme="1"/>
        <rFont val="Times New Roman"/>
        <family val="1"/>
      </rPr>
      <t xml:space="preserve"> paragraphs 4-7 are effective beginning with FY 2024.</t>
    </r>
    <r>
      <rPr>
        <sz val="10"/>
        <rFont val="Times New Roman"/>
        <family val="1"/>
      </rPr>
      <t xml:space="preserve"> Refer to GASB's website at www.gasb.org for information regarding </t>
    </r>
    <r>
      <rPr>
        <b/>
        <u/>
        <sz val="10"/>
        <rFont val="Times New Roman"/>
        <family val="1"/>
      </rPr>
      <t>GASBS No. 99</t>
    </r>
    <r>
      <rPr>
        <sz val="10"/>
        <rFont val="Times New Roman"/>
        <family val="1"/>
      </rPr>
      <t>.
*</t>
    </r>
    <r>
      <rPr>
        <b/>
        <u/>
        <sz val="10"/>
        <rFont val="Times New Roman"/>
        <family val="1"/>
      </rPr>
      <t>Note</t>
    </r>
    <r>
      <rPr>
        <sz val="10"/>
        <rFont val="Times New Roman"/>
        <family val="1"/>
      </rPr>
      <t xml:space="preserve">: A legally separate entity includes other governments and nongovernmental entities (i.e., not-for profit organizations, private entities, etc.), and blended or discretely presented component units of the agency. 
</t>
    </r>
  </si>
  <si>
    <r>
      <t xml:space="preserve">Does the agency have any of the following that require </t>
    </r>
    <r>
      <rPr>
        <b/>
        <u/>
        <sz val="10"/>
        <rFont val="Times New Roman"/>
        <family val="1"/>
      </rPr>
      <t>GASBS No. 100</t>
    </r>
    <r>
      <rPr>
        <sz val="10"/>
        <rFont val="Times New Roman"/>
        <family val="1"/>
      </rPr>
      <t xml:space="preserve">, </t>
    </r>
    <r>
      <rPr>
        <i/>
        <sz val="10"/>
        <rFont val="Times New Roman"/>
        <family val="1"/>
      </rPr>
      <t xml:space="preserve">Accounting Changes and Error Corrections, </t>
    </r>
    <r>
      <rPr>
        <sz val="10"/>
        <rFont val="Times New Roman"/>
        <family val="1"/>
      </rPr>
      <t xml:space="preserve">disclosures as of June 30, 2024: changes in accounting estimate, reclassification from a change in accounting principle, and/or reclassification from an error correction? </t>
    </r>
    <r>
      <rPr>
        <b/>
        <sz val="10"/>
        <rFont val="Times New Roman"/>
        <family val="1"/>
      </rPr>
      <t>If yes</t>
    </r>
    <r>
      <rPr>
        <sz val="10"/>
        <rFont val="Times New Roman"/>
        <family val="1"/>
      </rPr>
      <t xml:space="preserve">, provide amounts, a brief description, and the applicable </t>
    </r>
    <r>
      <rPr>
        <b/>
        <u/>
        <sz val="10"/>
        <rFont val="Times New Roman"/>
        <family val="1"/>
      </rPr>
      <t>GASBS No. 100</t>
    </r>
    <r>
      <rPr>
        <sz val="10"/>
        <rFont val="Times New Roman"/>
        <family val="1"/>
      </rPr>
      <t xml:space="preserve"> disclosures below. DOA may request additional information in a separate communication.
</t>
    </r>
    <r>
      <rPr>
        <b/>
        <u/>
        <sz val="10"/>
        <rFont val="Times New Roman"/>
        <family val="1"/>
      </rPr>
      <t>GASBS No. 100</t>
    </r>
    <r>
      <rPr>
        <sz val="10"/>
        <rFont val="Times New Roman"/>
        <family val="1"/>
      </rPr>
      <t xml:space="preserve"> is effective beginning with FY 2024. Refer to GASB's website at www.gasb.org for information regarding </t>
    </r>
    <r>
      <rPr>
        <b/>
        <u/>
        <sz val="10"/>
        <rFont val="Times New Roman"/>
        <family val="1"/>
      </rPr>
      <t>GASBS No. 100</t>
    </r>
    <r>
      <rPr>
        <sz val="10"/>
        <rFont val="Times New Roman"/>
        <family val="1"/>
      </rPr>
      <t xml:space="preserve">.
</t>
    </r>
    <r>
      <rPr>
        <b/>
        <sz val="10"/>
        <color rgb="FFFF0000"/>
        <rFont val="Times New Roman"/>
        <family val="1"/>
      </rPr>
      <t>Only complete the questions above for activity that is NOT reported on a GAAP Basis Financial Statement Template (Attachments 9-12).</t>
    </r>
  </si>
  <si>
    <r>
      <t xml:space="preserve">Does the agency receive multi-year fees, which payees opt to prepay, (e.g., multi-year vehicle registration fee) as of June 30, 2024, which are not included in a supplemental submission ? </t>
    </r>
    <r>
      <rPr>
        <b/>
        <sz val="10"/>
        <rFont val="Times New Roman"/>
        <family val="1"/>
      </rPr>
      <t>If yes</t>
    </r>
    <r>
      <rPr>
        <sz val="10"/>
        <rFont val="Times New Roman"/>
        <family val="1"/>
      </rPr>
      <t xml:space="preserve">, provide amounts and a brief description.
</t>
    </r>
  </si>
  <si>
    <r>
      <t xml:space="preserve">Does the agency certify that payments processed (or that will be processed) during July, August, and September 2024 relating to goods and/or services received during FY 2024 (accounts payable) have been recorded with a goods and services receipt date on or before June 30, 2024 in Cardinal?  </t>
    </r>
    <r>
      <rPr>
        <b/>
        <sz val="10"/>
        <rFont val="Times New Roman"/>
        <family val="1"/>
      </rPr>
      <t>If no</t>
    </r>
    <r>
      <rPr>
        <sz val="10"/>
        <rFont val="Times New Roman"/>
        <family val="1"/>
      </rPr>
      <t>, provide a brief description and contact Sarah Drysdale, Assistant Director of Financial Reporting at (804) 225-2438.</t>
    </r>
  </si>
  <si>
    <r>
      <t xml:space="preserve">Does the agency have any contracts where the agency is the Lessor and is receiving payments as of June 30, 2024 in aggregate of $5 million or more?  Agencies are lessors if they own an asset that they are leasing to a third party.  
</t>
    </r>
    <r>
      <rPr>
        <b/>
        <sz val="10"/>
        <rFont val="Times New Roman"/>
        <family val="1"/>
      </rPr>
      <t>If yes</t>
    </r>
    <r>
      <rPr>
        <sz val="10"/>
        <rFont val="Times New Roman"/>
        <family val="1"/>
      </rPr>
      <t>, DOA will provide a separate communication.</t>
    </r>
  </si>
  <si>
    <r>
      <t xml:space="preserve">Does the agency issue gift cards? </t>
    </r>
    <r>
      <rPr>
        <b/>
        <sz val="10"/>
        <rFont val="Times New Roman"/>
        <family val="1"/>
      </rPr>
      <t>If yes</t>
    </r>
    <r>
      <rPr>
        <sz val="10"/>
        <rFont val="Times New Roman"/>
        <family val="1"/>
      </rPr>
      <t xml:space="preserve">, provide an amount and description of how and when it is recorded in Cardinal (such as Fund/Account) below. 
</t>
    </r>
    <r>
      <rPr>
        <b/>
        <sz val="10"/>
        <rFont val="Times New Roman"/>
        <family val="1"/>
      </rPr>
      <t>*</t>
    </r>
    <r>
      <rPr>
        <b/>
        <u/>
        <sz val="10"/>
        <rFont val="Times New Roman"/>
        <family val="1"/>
      </rPr>
      <t>Note</t>
    </r>
    <r>
      <rPr>
        <sz val="10"/>
        <rFont val="Times New Roman"/>
        <family val="1"/>
      </rPr>
      <t xml:space="preserve">: The gift cards are </t>
    </r>
    <r>
      <rPr>
        <b/>
        <sz val="10"/>
        <rFont val="Times New Roman"/>
        <family val="1"/>
      </rPr>
      <t>NOT</t>
    </r>
    <r>
      <rPr>
        <sz val="10"/>
        <rFont val="Times New Roman"/>
        <family val="1"/>
      </rPr>
      <t xml:space="preserve"> purchasing gift cards and only relate to selling or issuing gift cards.  </t>
    </r>
  </si>
  <si>
    <r>
      <t xml:space="preserve">Does the agency have any items that will need to be reported in FY 2024 pursuant to </t>
    </r>
    <r>
      <rPr>
        <b/>
        <u/>
        <sz val="10"/>
        <rFont val="Times New Roman"/>
        <family val="1"/>
      </rPr>
      <t>GASBS No. 96</t>
    </r>
    <r>
      <rPr>
        <sz val="10"/>
        <rFont val="Times New Roman"/>
        <family val="1"/>
      </rPr>
      <t xml:space="preserve">, </t>
    </r>
    <r>
      <rPr>
        <i/>
        <sz val="10"/>
        <rFont val="Times New Roman"/>
        <family val="1"/>
      </rPr>
      <t>Subscription-Based Information Technology Arrangements</t>
    </r>
    <r>
      <rPr>
        <sz val="10"/>
        <rFont val="Times New Roman"/>
        <family val="1"/>
      </rPr>
      <t xml:space="preserve">? </t>
    </r>
    <r>
      <rPr>
        <b/>
        <sz val="10"/>
        <rFont val="Times New Roman"/>
        <family val="1"/>
      </rPr>
      <t>If yes</t>
    </r>
    <r>
      <rPr>
        <sz val="10"/>
        <rFont val="Times New Roman"/>
        <family val="1"/>
      </rPr>
      <t xml:space="preserve">, provide a brief description. DOA may request additional information in a separate communication.
Refer to GASB's website at www.gasb.org for information regarding </t>
    </r>
    <r>
      <rPr>
        <b/>
        <u/>
        <sz val="10"/>
        <rFont val="Times New Roman"/>
        <family val="1"/>
      </rPr>
      <t>GASBS No. 96</t>
    </r>
    <r>
      <rPr>
        <sz val="10"/>
        <rFont val="Times New Roman"/>
        <family val="1"/>
      </rPr>
      <t>.
*</t>
    </r>
    <r>
      <rPr>
        <b/>
        <u/>
        <sz val="10"/>
        <rFont val="Times New Roman"/>
        <family val="1"/>
      </rPr>
      <t>Note</t>
    </r>
    <r>
      <rPr>
        <sz val="10"/>
        <rFont val="Times New Roman"/>
        <family val="1"/>
      </rPr>
      <t>:  Please see the Glossary for a definition of Subscription-Based Information Technology Arrangements.</t>
    </r>
  </si>
  <si>
    <r>
      <rPr>
        <b/>
        <u/>
        <sz val="10"/>
        <rFont val="Times New Roman"/>
        <family val="1"/>
      </rPr>
      <t>GASBS No. 70</t>
    </r>
    <r>
      <rPr>
        <sz val="10"/>
        <rFont val="Times New Roman"/>
        <family val="1"/>
      </rPr>
      <t xml:space="preserve">, </t>
    </r>
    <r>
      <rPr>
        <i/>
        <sz val="10"/>
        <rFont val="Times New Roman"/>
        <family val="1"/>
      </rPr>
      <t>Accounting and Financial Reporting for Nonexchange Financial Guarantees.</t>
    </r>
    <r>
      <rPr>
        <sz val="10"/>
        <rFont val="Times New Roman"/>
        <family val="1"/>
      </rPr>
      <t xml:space="preserve">  This statement defines a nonexchange financial guarantee as a guarantee of an obligation of a legally separate entity or individual,  which requires the guarantor to indemnify a third-party obligation holder under certain conditions.  In addition, the guarantor receives little or no compensation in return for providing the nonexchange financial guarantee.  A legally separate entity includes blended or discretely presented component units of the government as well as other governments and nongovernmental entities (e.g., not-for profit organizations, private entities, etc.).  For example, a state government may guarantee the debt service payments on bonds of local school districts without receiving compensation from the local school districts.  If a local school district becomes unable to make payments on the debt, the state would make the payment.  A government (guarantor)  may extend a nonexchange financial guarantee for the financial obligations of a legally separate entity or individual.  A government may also receive a nonexchange financial guarantee for the government's financial obligations from a legally separate entity or individual (guarantor).  This statement provides reporting guidance for governments that have extended or received nonexchange financial guarantees.  This statement does not apply to guarantees related to special assessment debt addressed in </t>
    </r>
    <r>
      <rPr>
        <b/>
        <u/>
        <sz val="10"/>
        <rFont val="Times New Roman"/>
        <family val="1"/>
      </rPr>
      <t>GASBS No. 6</t>
    </r>
    <r>
      <rPr>
        <sz val="10"/>
        <rFont val="Times New Roman"/>
        <family val="1"/>
      </rPr>
      <t xml:space="preserve">, </t>
    </r>
    <r>
      <rPr>
        <i/>
        <sz val="10"/>
        <rFont val="Times New Roman"/>
        <family val="1"/>
      </rPr>
      <t xml:space="preserve">Accounting and Financial Reporting for Special Assessments.
</t>
    </r>
    <r>
      <rPr>
        <sz val="10"/>
        <rFont val="Times New Roman"/>
        <family val="1"/>
      </rPr>
      <t>*</t>
    </r>
    <r>
      <rPr>
        <b/>
        <u/>
        <sz val="10"/>
        <rFont val="Times New Roman"/>
        <family val="1"/>
      </rPr>
      <t>Note</t>
    </r>
    <r>
      <rPr>
        <sz val="10"/>
        <rFont val="Times New Roman"/>
        <family val="1"/>
      </rPr>
      <t xml:space="preserve">:  </t>
    </r>
    <r>
      <rPr>
        <b/>
        <u/>
        <sz val="10"/>
        <rFont val="Times New Roman"/>
        <family val="1"/>
      </rPr>
      <t>GASBS No. 91</t>
    </r>
    <r>
      <rPr>
        <sz val="10"/>
        <rFont val="Times New Roman"/>
        <family val="1"/>
      </rPr>
      <t xml:space="preserve">, </t>
    </r>
    <r>
      <rPr>
        <i/>
        <sz val="10"/>
        <rFont val="Times New Roman"/>
        <family val="1"/>
      </rPr>
      <t>Conduit Debt Obligations</t>
    </r>
    <r>
      <rPr>
        <sz val="10"/>
        <rFont val="Times New Roman"/>
        <family val="1"/>
      </rPr>
      <t xml:space="preserve">, amends </t>
    </r>
    <r>
      <rPr>
        <b/>
        <u/>
        <sz val="10"/>
        <rFont val="Times New Roman"/>
        <family val="1"/>
      </rPr>
      <t>GASBS No. 70</t>
    </r>
    <r>
      <rPr>
        <sz val="10"/>
        <rFont val="Times New Roman"/>
        <family val="1"/>
      </rPr>
      <t xml:space="preserve">.  The questions below are for nonexchange financial guarantees that are not addressed by </t>
    </r>
    <r>
      <rPr>
        <b/>
        <u/>
        <sz val="10"/>
        <rFont val="Times New Roman"/>
        <family val="1"/>
      </rPr>
      <t>GASBS No. 91</t>
    </r>
    <r>
      <rPr>
        <sz val="10"/>
        <rFont val="Times New Roman"/>
        <family val="1"/>
      </rPr>
      <t>.</t>
    </r>
  </si>
  <si>
    <r>
      <rPr>
        <b/>
        <u/>
        <sz val="10"/>
        <rFont val="Times New Roman"/>
        <family val="1"/>
      </rPr>
      <t>GASBS No. 69</t>
    </r>
    <r>
      <rPr>
        <sz val="10"/>
        <rFont val="Times New Roman"/>
        <family val="1"/>
      </rPr>
      <t xml:space="preserve">, </t>
    </r>
    <r>
      <rPr>
        <i/>
        <sz val="10"/>
        <rFont val="Times New Roman"/>
        <family val="1"/>
      </rPr>
      <t>Government Combinations and Disposals of Government Operations</t>
    </r>
    <r>
      <rPr>
        <sz val="10"/>
        <rFont val="Times New Roman"/>
        <family val="1"/>
      </rPr>
      <t xml:space="preserve">. This Statement provides guidance  for government combinations and disposals of government operations.  Government combinations are arrangements that meet the definition of a government merger, government acquisition, or transfer of operations. 
This statement amends </t>
    </r>
    <r>
      <rPr>
        <b/>
        <u/>
        <sz val="10"/>
        <rFont val="Times New Roman"/>
        <family val="1"/>
      </rPr>
      <t>GASBS No. 51</t>
    </r>
    <r>
      <rPr>
        <sz val="10"/>
        <rFont val="Times New Roman"/>
        <family val="1"/>
      </rPr>
      <t xml:space="preserve">, </t>
    </r>
    <r>
      <rPr>
        <i/>
        <sz val="10"/>
        <rFont val="Times New Roman"/>
        <family val="1"/>
      </rPr>
      <t>Accounting and Financial Reporting for Intangible Assets</t>
    </r>
    <r>
      <rPr>
        <sz val="10"/>
        <rFont val="Times New Roman"/>
        <family val="1"/>
      </rPr>
      <t xml:space="preserve">, paragraph 3, and </t>
    </r>
    <r>
      <rPr>
        <b/>
        <u/>
        <sz val="10"/>
        <rFont val="Times New Roman"/>
        <family val="1"/>
      </rPr>
      <t>GASBS No. 62</t>
    </r>
    <r>
      <rPr>
        <sz val="10"/>
        <rFont val="Times New Roman"/>
        <family val="1"/>
      </rPr>
      <t xml:space="preserve">, </t>
    </r>
    <r>
      <rPr>
        <i/>
        <sz val="10"/>
        <rFont val="Times New Roman"/>
        <family val="1"/>
      </rPr>
      <t>Codification of Accounting and Financial Reporting Guidance Contained in Pre-November 30, 1989 FASB and AICPA Pronouncements</t>
    </r>
    <r>
      <rPr>
        <sz val="10"/>
        <rFont val="Times New Roman"/>
        <family val="1"/>
      </rPr>
      <t xml:space="preserve">, as amended, paragraph 209.
This statement does not apply to combinations in which a government acquires another organization that continues to exist as a separate entity and the acquisition of equity interests in organizations that remain legally separate from the acquiring government addressed in </t>
    </r>
    <r>
      <rPr>
        <b/>
        <u/>
        <sz val="10"/>
        <rFont val="Times New Roman"/>
        <family val="1"/>
      </rPr>
      <t>GASBS No. 14</t>
    </r>
    <r>
      <rPr>
        <sz val="10"/>
        <rFont val="Times New Roman"/>
        <family val="1"/>
      </rPr>
      <t xml:space="preserve">, </t>
    </r>
    <r>
      <rPr>
        <i/>
        <sz val="10"/>
        <rFont val="Times New Roman"/>
        <family val="1"/>
      </rPr>
      <t>The Financial Reporting Entity</t>
    </r>
    <r>
      <rPr>
        <sz val="10"/>
        <rFont val="Times New Roman"/>
        <family val="1"/>
      </rPr>
      <t>.
*</t>
    </r>
    <r>
      <rPr>
        <b/>
        <u/>
        <sz val="10"/>
        <rFont val="Times New Roman"/>
        <family val="1"/>
      </rPr>
      <t>Note</t>
    </r>
    <r>
      <rPr>
        <sz val="10"/>
        <rFont val="Times New Roman"/>
        <family val="1"/>
      </rPr>
      <t xml:space="preserve">:  In addition to responding to the questions below, the preparer and reviewer should read 
</t>
    </r>
    <r>
      <rPr>
        <b/>
        <u/>
        <sz val="10"/>
        <rFont val="Times New Roman"/>
        <family val="1"/>
      </rPr>
      <t>GASBS No. 69</t>
    </r>
    <r>
      <rPr>
        <sz val="10"/>
        <rFont val="Times New Roman"/>
        <family val="1"/>
      </rPr>
      <t xml:space="preserve"> and determine whether there are reporting implications that are not addressed by the following questions.  If so, please contact DOA.  DOA may request additional information in a separate communication. 
</t>
    </r>
  </si>
  <si>
    <r>
      <t xml:space="preserve">Parts 8a and 8b include questions regarding the reporting of deferred outflows of resources and deferred inflows of resources.  
</t>
    </r>
    <r>
      <rPr>
        <b/>
        <sz val="10"/>
        <color rgb="FFFF0000"/>
        <rFont val="Times New Roman"/>
        <family val="1"/>
      </rPr>
      <t>Only complete the questions below for activity that is NOT reported on a GAAP Basis Financial Statement Template (Attachments 9-12).</t>
    </r>
    <r>
      <rPr>
        <sz val="10"/>
        <rFont val="Times New Roman"/>
        <family val="1"/>
      </rPr>
      <t xml:space="preserve">
DOA may request additional information in a separate communication.
*</t>
    </r>
    <r>
      <rPr>
        <b/>
        <u/>
        <sz val="10"/>
        <rFont val="Times New Roman"/>
        <family val="1"/>
      </rPr>
      <t>Note</t>
    </r>
    <r>
      <rPr>
        <sz val="10"/>
        <rFont val="Times New Roman"/>
        <family val="1"/>
      </rPr>
      <t>: Pension and OPEB related categories are excluded because all agencies participate in VRS plans and the DHRM-Pre-Medicare plan.</t>
    </r>
  </si>
  <si>
    <r>
      <t xml:space="preserve">e) </t>
    </r>
    <r>
      <rPr>
        <b/>
        <sz val="10"/>
        <rFont val="Times New Roman"/>
        <family val="1"/>
      </rPr>
      <t>If yes to 6b</t>
    </r>
    <r>
      <rPr>
        <sz val="10"/>
        <rFont val="Times New Roman"/>
        <family val="1"/>
      </rPr>
      <t>, do participants have equity interests in the organization?  If yes, provide the agency's equity interest amount as of June 30, 2024.</t>
    </r>
  </si>
  <si>
    <r>
      <t xml:space="preserve">Organizations with Joint Venture Characteristics:  </t>
    </r>
    <r>
      <rPr>
        <sz val="10"/>
        <rFont val="Times New Roman"/>
        <family val="1"/>
      </rPr>
      <t xml:space="preserve"> This part has questions to indicate whether the agency participates in an organization with joint venture characteristics except one participant (i.e. majority participant) appoints a voting majority of the organization's governing body.  Therefore, there is no joint control because the majority participant has the power to make decisions unilaterally.  
*</t>
    </r>
    <r>
      <rPr>
        <b/>
        <u/>
        <sz val="10"/>
        <rFont val="Times New Roman"/>
        <family val="1"/>
      </rPr>
      <t>Note</t>
    </r>
    <r>
      <rPr>
        <b/>
        <sz val="10"/>
        <rFont val="Times New Roman"/>
        <family val="1"/>
      </rPr>
      <t>:</t>
    </r>
    <r>
      <rPr>
        <sz val="10"/>
        <rFont val="Times New Roman"/>
        <family val="1"/>
      </rPr>
      <t xml:space="preserve">  </t>
    </r>
    <r>
      <rPr>
        <b/>
        <u/>
        <sz val="10"/>
        <rFont val="Times New Roman"/>
        <family val="1"/>
      </rPr>
      <t>GASBS No. 14</t>
    </r>
    <r>
      <rPr>
        <sz val="10"/>
        <rFont val="Times New Roman"/>
        <family val="1"/>
      </rPr>
      <t>, paragraph 69, defines a joint venture as a legal entity or other organization that results from a contractual arrangement and that is owned, operated, or governed by two or more participants as a separate and specific activity subject to joint control, in which participants retain (a) an ongoing financial interest or (b) an ongoing financial responsibility. 
-Parts 6b to 6e are regarding organizations that are similar to a joint venture; however, there is no joint control.
-Parts 6f to 6g are regarding organizations that are joint ventures.
*</t>
    </r>
    <r>
      <rPr>
        <b/>
        <u/>
        <sz val="10"/>
        <rFont val="Times New Roman"/>
        <family val="1"/>
      </rPr>
      <t>Note</t>
    </r>
    <r>
      <rPr>
        <b/>
        <sz val="10"/>
        <rFont val="Times New Roman"/>
        <family val="1"/>
      </rPr>
      <t>:</t>
    </r>
    <r>
      <rPr>
        <sz val="10"/>
        <rFont val="Times New Roman"/>
        <family val="1"/>
      </rPr>
      <t xml:space="preserve">  </t>
    </r>
    <r>
      <rPr>
        <b/>
        <u/>
        <sz val="10"/>
        <rFont val="Times New Roman"/>
        <family val="1"/>
      </rPr>
      <t>GASBS No. 14</t>
    </r>
    <r>
      <rPr>
        <b/>
        <sz val="10"/>
        <rFont val="Times New Roman"/>
        <family val="1"/>
      </rPr>
      <t xml:space="preserve">, </t>
    </r>
    <r>
      <rPr>
        <sz val="10"/>
        <rFont val="Times New Roman"/>
        <family val="1"/>
      </rPr>
      <t xml:space="preserve">paragraph 72, defines equity interest as a financial interest in a joint venture evidenced by the ownership of shares of the joint venture's stock or by otherwise having an explicit, measurable right to the net resources of the joint venture that is usually based on an investment of financial or capital resources by a participating government.   It further states that an equity interest is explicit and measurable if the joint venture agreement stipulates that the participants have a present or future claim to the net resources of the joint venture and sets forth the method to determine the participants' shares of the joint venture's net resources.  </t>
    </r>
  </si>
  <si>
    <r>
      <t>b)</t>
    </r>
    <r>
      <rPr>
        <sz val="10"/>
        <rFont val="Times New Roman"/>
        <family val="1"/>
      </rPr>
      <t xml:space="preserve">  Does the agency have any current year transactions in which the agency receives, or is entitled to receive, proceeds in exchange for cash flows from </t>
    </r>
    <r>
      <rPr>
        <b/>
        <sz val="10"/>
        <rFont val="Times New Roman"/>
        <family val="1"/>
      </rPr>
      <t>specific future revenues</t>
    </r>
    <r>
      <rPr>
        <sz val="10"/>
        <rFont val="Times New Roman"/>
        <family val="1"/>
      </rPr>
      <t>?
*</t>
    </r>
    <r>
      <rPr>
        <b/>
        <u/>
        <sz val="10"/>
        <rFont val="Times New Roman"/>
        <family val="1"/>
      </rPr>
      <t>Note</t>
    </r>
    <r>
      <rPr>
        <b/>
        <sz val="10"/>
        <rFont val="Times New Roman"/>
        <family val="1"/>
      </rPr>
      <t>:</t>
    </r>
    <r>
      <rPr>
        <sz val="10"/>
        <rFont val="Times New Roman"/>
        <family val="1"/>
      </rPr>
      <t xml:space="preserve">  Future revenues do not include potential revenues from a source not in existence at the time of the transactions. (For example, if the generation of future revenues required the creation of the revenue-producing mechanism, such as constructing a metered parking lot.)
*</t>
    </r>
    <r>
      <rPr>
        <b/>
        <u/>
        <sz val="10"/>
        <rFont val="Times New Roman"/>
        <family val="1"/>
      </rPr>
      <t>Note</t>
    </r>
    <r>
      <rPr>
        <b/>
        <sz val="10"/>
        <rFont val="Times New Roman"/>
        <family val="1"/>
      </rPr>
      <t>:</t>
    </r>
    <r>
      <rPr>
        <sz val="10"/>
        <rFont val="Times New Roman"/>
        <family val="1"/>
      </rPr>
      <t xml:space="preserve">  Determination as to whether these transactions will be reported as pledged or sold will be established through a separate communication from DOA.</t>
    </r>
  </si>
  <si>
    <r>
      <t>a)</t>
    </r>
    <r>
      <rPr>
        <sz val="10"/>
        <rFont val="Times New Roman"/>
        <family val="1"/>
      </rPr>
      <t xml:space="preserve">  Does the agency have any transactions in which the agency receives, or is entitled to receive, proceeds in exchange for future cash flows generated by collecting </t>
    </r>
    <r>
      <rPr>
        <b/>
        <sz val="10"/>
        <rFont val="Times New Roman"/>
        <family val="1"/>
      </rPr>
      <t>specific</t>
    </r>
    <r>
      <rPr>
        <sz val="10"/>
        <rFont val="Times New Roman"/>
        <family val="1"/>
      </rPr>
      <t xml:space="preserve"> </t>
    </r>
    <r>
      <rPr>
        <b/>
        <sz val="10"/>
        <rFont val="Times New Roman"/>
        <family val="1"/>
      </rPr>
      <t>receivables</t>
    </r>
    <r>
      <rPr>
        <sz val="10"/>
        <rFont val="Times New Roman"/>
        <family val="1"/>
      </rPr>
      <t>?
*</t>
    </r>
    <r>
      <rPr>
        <b/>
        <u/>
        <sz val="10"/>
        <rFont val="Times New Roman"/>
        <family val="1"/>
      </rPr>
      <t>Note</t>
    </r>
    <r>
      <rPr>
        <b/>
        <sz val="10"/>
        <rFont val="Times New Roman"/>
        <family val="1"/>
      </rPr>
      <t>:</t>
    </r>
    <r>
      <rPr>
        <sz val="10"/>
        <rFont val="Times New Roman"/>
        <family val="1"/>
      </rPr>
      <t xml:space="preserve">  Determination as to whether these transactions will be reported as pledged or sold will be established through a separate communication from DOA.</t>
    </r>
  </si>
  <si>
    <r>
      <rPr>
        <b/>
        <sz val="10"/>
        <rFont val="Times New Roman"/>
        <family val="1"/>
      </rPr>
      <t>c) Leases</t>
    </r>
    <r>
      <rPr>
        <sz val="10"/>
        <rFont val="Times New Roman"/>
        <family val="1"/>
      </rPr>
      <t xml:space="preserve">: Does the agency have any PPP arrangements that meet the definition of a lease pursuant to </t>
    </r>
    <r>
      <rPr>
        <b/>
        <u/>
        <sz val="10"/>
        <rFont val="Times New Roman"/>
        <family val="1"/>
      </rPr>
      <t>GASBS No. 87</t>
    </r>
    <r>
      <rPr>
        <sz val="10"/>
        <rFont val="Times New Roman"/>
        <family val="1"/>
      </rPr>
      <t xml:space="preserve">, </t>
    </r>
    <r>
      <rPr>
        <i/>
        <sz val="10"/>
        <rFont val="Times New Roman"/>
        <family val="1"/>
      </rPr>
      <t>Leases,</t>
    </r>
    <r>
      <rPr>
        <sz val="10"/>
        <rFont val="Times New Roman"/>
        <family val="1"/>
      </rPr>
      <t xml:space="preserve"> and meets the following criteria, pursuant to </t>
    </r>
    <r>
      <rPr>
        <b/>
        <u/>
        <sz val="10"/>
        <rFont val="Times New Roman"/>
        <family val="1"/>
      </rPr>
      <t>GASBS No. 94</t>
    </r>
    <r>
      <rPr>
        <sz val="10"/>
        <rFont val="Times New Roman"/>
        <family val="1"/>
      </rPr>
      <t xml:space="preserve">?
</t>
    </r>
    <r>
      <rPr>
        <i/>
        <sz val="10"/>
        <rFont val="Times New Roman"/>
        <family val="1"/>
      </rPr>
      <t xml:space="preserve">-existing assets of the transferor are the only underlying PPP assets
-improvements are not required to be made by the operator to the underlying PPP asset
-the PPP does NOT meet the definition of an SCA (question 16b above)
</t>
    </r>
    <r>
      <rPr>
        <b/>
        <sz val="10"/>
        <rFont val="Times New Roman"/>
        <family val="1"/>
      </rPr>
      <t>If yes</t>
    </r>
    <r>
      <rPr>
        <sz val="10"/>
        <rFont val="Times New Roman"/>
        <family val="1"/>
      </rPr>
      <t xml:space="preserve">, please follow all lease reporting requirements per </t>
    </r>
    <r>
      <rPr>
        <b/>
        <u/>
        <sz val="10"/>
        <rFont val="Times New Roman"/>
        <family val="1"/>
      </rPr>
      <t>GASBS No. 87</t>
    </r>
    <r>
      <rPr>
        <sz val="1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</si>
</sst>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mmmm\ d"/>
    <numFmt numFmtId="165" formatCode="&quot;$&quot;#,##0\ ;\(&quot;$&quot;#,##0\)"/>
    <numFmt numFmtId="166" formatCode="mm/dd/yy"/>
    <numFmt numFmtId="167" formatCode="mm/dd/yy;@"/>
    <numFmt numFmtId="168" formatCode="[&lt;=9999999]###\-####;\(###\)\ ###\-####"/>
    <numFmt numFmtId="169" formatCode="_(* #,##0.00_);_(* \(\ #,##0.00\ \);_(* &quot;-&quot;??_);_(\ @_ \)"/>
  </numFmts>
  <fonts count="10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b/>
      <sz val="10"/>
      <name val="Times New Roman"/>
      <family val="1"/>
    </font>
    <font>
      <b/>
      <sz val="10"/>
      <color indexed="8"/>
      <name val="Times New Roman"/>
      <family val="1"/>
    </font>
    <font>
      <sz val="12"/>
      <color indexed="24"/>
      <name val="Arial"/>
      <family val="2"/>
    </font>
    <font>
      <b/>
      <sz val="14"/>
      <color indexed="24"/>
      <name val="Arial"/>
      <family val="2"/>
    </font>
    <font>
      <b/>
      <sz val="12"/>
      <color indexed="24"/>
      <name val="Arial"/>
      <family val="2"/>
    </font>
    <font>
      <sz val="10"/>
      <color indexed="8"/>
      <name val="MS Sans Serif"/>
      <family val="2"/>
    </font>
    <font>
      <sz val="8"/>
      <name val="Arial"/>
      <family val="2"/>
    </font>
    <font>
      <sz val="8"/>
      <name val="Times New Roman"/>
      <family val="1"/>
    </font>
    <font>
      <b/>
      <sz val="10"/>
      <name val="Arial"/>
      <family val="2"/>
    </font>
    <font>
      <sz val="10"/>
      <name val="Arial"/>
      <family val="2"/>
    </font>
    <font>
      <sz val="10"/>
      <color indexed="10"/>
      <name val="Times New Roman"/>
      <family val="1"/>
    </font>
    <font>
      <sz val="8"/>
      <name val="Arial"/>
      <family val="2"/>
    </font>
    <font>
      <b/>
      <sz val="10"/>
      <color indexed="12"/>
      <name val="Times New Roman"/>
      <family val="1"/>
    </font>
    <font>
      <b/>
      <u/>
      <sz val="10"/>
      <color indexed="12"/>
      <name val="Times New Roman"/>
      <family val="1"/>
    </font>
    <font>
      <b/>
      <u/>
      <sz val="10"/>
      <name val="Times New Roman"/>
      <family val="1"/>
    </font>
    <font>
      <b/>
      <sz val="12"/>
      <name val="Times New Roman"/>
      <family val="1"/>
    </font>
    <font>
      <sz val="10"/>
      <name val="Times New Roman"/>
      <family val="1"/>
    </font>
    <font>
      <sz val="8"/>
      <name val="Times New Roman"/>
      <family val="1"/>
    </font>
    <font>
      <b/>
      <sz val="9"/>
      <name val="Times New Roman"/>
      <family val="1"/>
    </font>
    <font>
      <sz val="9"/>
      <name val="Times New Roman"/>
      <family val="1"/>
    </font>
    <font>
      <i/>
      <sz val="10"/>
      <color indexed="12"/>
      <name val="Times New Roman"/>
      <family val="1"/>
    </font>
    <font>
      <sz val="8"/>
      <color indexed="81"/>
      <name val="Tahoma"/>
      <family val="2"/>
    </font>
    <font>
      <b/>
      <sz val="8"/>
      <color indexed="81"/>
      <name val="Tahoma"/>
      <family val="2"/>
    </font>
    <font>
      <b/>
      <u/>
      <sz val="10"/>
      <color indexed="10"/>
      <name val="Times New Roman"/>
      <family val="1"/>
    </font>
    <font>
      <u/>
      <sz val="10"/>
      <name val="Times New Roman"/>
      <family val="1"/>
    </font>
    <font>
      <b/>
      <sz val="10"/>
      <color indexed="10"/>
      <name val="Times New Roman"/>
      <family val="1"/>
    </font>
    <font>
      <i/>
      <sz val="10"/>
      <name val="Times New Roman"/>
      <family val="1"/>
    </font>
    <font>
      <b/>
      <sz val="10"/>
      <color indexed="18"/>
      <name val="Times New Roman"/>
      <family val="1"/>
    </font>
    <font>
      <sz val="10"/>
      <color indexed="12"/>
      <name val="Times New Roman"/>
      <family val="1"/>
    </font>
    <font>
      <b/>
      <i/>
      <sz val="10"/>
      <color indexed="12"/>
      <name val="Times New Roman"/>
      <family val="1"/>
    </font>
    <font>
      <sz val="10"/>
      <color indexed="14"/>
      <name val="Times New Roman"/>
      <family val="1"/>
    </font>
    <font>
      <b/>
      <sz val="16"/>
      <color indexed="10"/>
      <name val="Times New Roman"/>
      <family val="1"/>
    </font>
    <font>
      <b/>
      <i/>
      <sz val="12"/>
      <color indexed="10"/>
      <name val="Times New Roman"/>
      <family val="1"/>
    </font>
    <font>
      <sz val="10"/>
      <name val="Wingdings"/>
      <charset val="2"/>
    </font>
    <font>
      <b/>
      <sz val="8"/>
      <color indexed="8"/>
      <name val="Times New Roman"/>
      <family val="1"/>
    </font>
    <font>
      <b/>
      <sz val="12"/>
      <color indexed="12"/>
      <name val="Times New Roman"/>
      <family val="1"/>
    </font>
    <font>
      <b/>
      <u/>
      <sz val="12"/>
      <color indexed="12"/>
      <name val="Times New Roman"/>
      <family val="1"/>
    </font>
    <font>
      <sz val="12"/>
      <name val="Times New Roman"/>
      <family val="1"/>
    </font>
    <font>
      <b/>
      <sz val="8"/>
      <name val="Times New Roman"/>
      <family val="1"/>
    </font>
    <font>
      <b/>
      <sz val="10"/>
      <color rgb="FF0000FF"/>
      <name val="Times New Roman"/>
      <family val="1"/>
    </font>
    <font>
      <sz val="11"/>
      <name val="Times New Roman"/>
      <family val="1"/>
    </font>
    <font>
      <b/>
      <u/>
      <sz val="12"/>
      <name val="Times New Roman"/>
      <family val="1"/>
    </font>
    <font>
      <sz val="12"/>
      <name val="Arial"/>
      <family val="2"/>
    </font>
    <font>
      <sz val="10"/>
      <color theme="1"/>
      <name val="Times New Roman"/>
      <family val="1"/>
    </font>
    <font>
      <b/>
      <sz val="10"/>
      <color rgb="FFFF0000"/>
      <name val="Times New Roman"/>
      <family val="1"/>
    </font>
    <font>
      <sz val="11"/>
      <color theme="0"/>
      <name val="Times New Roman"/>
      <family val="1"/>
    </font>
    <font>
      <sz val="10"/>
      <color rgb="FFFF0000"/>
      <name val="Times New Roman"/>
      <family val="1"/>
    </font>
    <font>
      <sz val="10"/>
      <color indexed="8"/>
      <name val="Arial"/>
      <family val="2"/>
    </font>
    <font>
      <sz val="11"/>
      <color indexed="8"/>
      <name val="Calibri"/>
      <family val="2"/>
    </font>
    <font>
      <sz val="10"/>
      <name val="Microsoft Sans Serif"/>
      <family val="2"/>
    </font>
    <font>
      <sz val="10"/>
      <name val="Microsoft Sans Serif"/>
      <family val="2"/>
    </font>
    <font>
      <sz val="10"/>
      <name val="MS Sans Serif"/>
      <family val="2"/>
    </font>
    <font>
      <b/>
      <sz val="11"/>
      <name val="Times New Roman"/>
      <family val="1"/>
    </font>
    <font>
      <b/>
      <u/>
      <sz val="11"/>
      <name val="Times New Roman"/>
      <family val="1"/>
    </font>
    <font>
      <b/>
      <strike/>
      <u/>
      <sz val="10"/>
      <name val="Times New Roman"/>
      <family val="1"/>
    </font>
    <font>
      <b/>
      <strike/>
      <sz val="10"/>
      <name val="Times New Roman"/>
      <family val="1"/>
    </font>
    <font>
      <strike/>
      <sz val="10"/>
      <name val="Times New Roman"/>
      <family val="1"/>
    </font>
    <font>
      <sz val="8"/>
      <color rgb="FFFF0000"/>
      <name val="Times New Roman"/>
      <family val="1"/>
    </font>
    <font>
      <sz val="8"/>
      <color rgb="FFFF0000"/>
      <name val="Arial"/>
      <family val="2"/>
    </font>
    <font>
      <b/>
      <sz val="9"/>
      <color indexed="81"/>
      <name val="Tahoma"/>
      <family val="2"/>
    </font>
    <font>
      <sz val="9"/>
      <color indexed="81"/>
      <name val="Tahoma"/>
      <family val="2"/>
    </font>
    <font>
      <u/>
      <sz val="10"/>
      <color theme="10"/>
      <name val="Arial"/>
      <family val="2"/>
    </font>
    <font>
      <b/>
      <sz val="9"/>
      <color rgb="FF0000FF"/>
      <name val="Times New Roman"/>
      <family val="1"/>
    </font>
    <font>
      <i/>
      <strike/>
      <sz val="10"/>
      <color indexed="12"/>
      <name val="Times New Roman"/>
      <family val="1"/>
    </font>
    <font>
      <b/>
      <i/>
      <sz val="10"/>
      <name val="Times New Roman"/>
      <family val="1"/>
    </font>
    <font>
      <i/>
      <sz val="10"/>
      <color rgb="FF0000FF"/>
      <name val="Times New Roman"/>
      <family val="1"/>
    </font>
    <font>
      <i/>
      <strike/>
      <sz val="10"/>
      <name val="Times New Roman"/>
      <family val="1"/>
    </font>
    <font>
      <b/>
      <strike/>
      <u/>
      <sz val="10"/>
      <color indexed="12"/>
      <name val="Times New Roman"/>
      <family val="1"/>
    </font>
    <font>
      <strike/>
      <sz val="10"/>
      <color rgb="FFFF0000"/>
      <name val="Times New Roman"/>
      <family val="1"/>
    </font>
    <font>
      <strike/>
      <sz val="11"/>
      <name val="Times New Roman"/>
      <family val="1"/>
    </font>
    <font>
      <strike/>
      <sz val="10"/>
      <color theme="1"/>
      <name val="Times New Roman"/>
      <family val="1"/>
    </font>
    <font>
      <b/>
      <strike/>
      <sz val="10"/>
      <color theme="1"/>
      <name val="Times New Roman"/>
      <family val="1"/>
    </font>
    <font>
      <b/>
      <strike/>
      <u/>
      <sz val="10"/>
      <color theme="1"/>
      <name val="Times New Roman"/>
      <family val="1"/>
    </font>
    <font>
      <b/>
      <u/>
      <sz val="8"/>
      <name val="Times New Roman"/>
      <family val="1"/>
    </font>
    <font>
      <b/>
      <sz val="10"/>
      <name val="Calibri"/>
      <family val="2"/>
    </font>
    <font>
      <sz val="10"/>
      <name val="Calibri"/>
      <family val="2"/>
    </font>
    <font>
      <i/>
      <sz val="10"/>
      <color rgb="FF003300"/>
      <name val="Times New Roman"/>
      <family val="1"/>
    </font>
    <font>
      <b/>
      <sz val="10"/>
      <color rgb="FF003300"/>
      <name val="Times New Roman"/>
      <family val="1"/>
    </font>
    <font>
      <b/>
      <strike/>
      <sz val="10"/>
      <color rgb="FFFF0000"/>
      <name val="Times New Roman"/>
      <family val="1"/>
    </font>
    <font>
      <b/>
      <strike/>
      <sz val="10"/>
      <color indexed="12"/>
      <name val="Times New Roman"/>
      <family val="1"/>
    </font>
    <font>
      <b/>
      <i/>
      <sz val="10"/>
      <color rgb="FFFF0000"/>
      <name val="Arial"/>
      <family val="2"/>
    </font>
    <font>
      <b/>
      <strike/>
      <sz val="10"/>
      <color rgb="FF0000FF"/>
      <name val="Times New Roman"/>
      <family val="1"/>
    </font>
    <font>
      <b/>
      <u/>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b/>
      <u/>
      <sz val="10"/>
      <color rgb="FF000000"/>
      <name val="Times New Roman"/>
      <family val="1"/>
    </font>
    <font>
      <sz val="9.8000000000000007"/>
      <name val="Times New Roman"/>
      <family val="1"/>
    </font>
    <font>
      <b/>
      <u/>
      <sz val="10"/>
      <color theme="10"/>
      <name val="Times New Roman"/>
      <family val="1"/>
    </font>
    <font>
      <sz val="12"/>
      <color rgb="FFFF0000"/>
      <name val="Times New Roman"/>
      <family val="2"/>
    </font>
    <font>
      <sz val="9"/>
      <color rgb="FF0000FF"/>
      <name val="Times New Roman"/>
      <family val="1"/>
    </font>
    <font>
      <sz val="9"/>
      <color rgb="FFFF0000"/>
      <name val="Times New Roman"/>
      <family val="1"/>
    </font>
  </fonts>
  <fills count="1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0" tint="-4.9989318521683403E-2"/>
        <bgColor indexed="64"/>
      </patternFill>
    </fill>
  </fills>
  <borders count="57">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rgb="FFC00000"/>
      </left>
      <right/>
      <top/>
      <bottom/>
      <diagonal/>
    </border>
    <border>
      <left/>
      <right style="medium">
        <color rgb="FFC00000"/>
      </right>
      <top/>
      <bottom/>
      <diagonal/>
    </border>
    <border>
      <left style="thin">
        <color indexed="64"/>
      </left>
      <right style="medium">
        <color rgb="FFC00000"/>
      </right>
      <top style="thin">
        <color indexed="64"/>
      </top>
      <bottom style="thin">
        <color indexed="64"/>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s>
  <cellStyleXfs count="41">
    <xf numFmtId="0" fontId="0" fillId="0" borderId="0"/>
    <xf numFmtId="43" fontId="6" fillId="0" borderId="0" applyFont="0" applyFill="0" applyBorder="0" applyAlignment="0" applyProtection="0"/>
    <xf numFmtId="3" fontId="10" fillId="0" borderId="0" applyFont="0" applyFill="0" applyBorder="0" applyAlignment="0" applyProtection="0"/>
    <xf numFmtId="165"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6" fillId="0" borderId="0"/>
    <xf numFmtId="0" fontId="10" fillId="0" borderId="0"/>
    <xf numFmtId="0" fontId="10" fillId="0" borderId="0"/>
    <xf numFmtId="0" fontId="6" fillId="0" borderId="0"/>
    <xf numFmtId="0" fontId="24" fillId="0" borderId="0"/>
    <xf numFmtId="0" fontId="24" fillId="0" borderId="0"/>
    <xf numFmtId="0" fontId="25" fillId="0" borderId="0"/>
    <xf numFmtId="0" fontId="13" fillId="0" borderId="0"/>
    <xf numFmtId="0" fontId="10" fillId="0" borderId="1" applyNumberFormat="0" applyFont="0" applyFill="0" applyAlignment="0" applyProtection="0"/>
    <xf numFmtId="0" fontId="6" fillId="0" borderId="0"/>
    <xf numFmtId="0" fontId="5" fillId="0" borderId="0"/>
    <xf numFmtId="0" fontId="5" fillId="0" borderId="0"/>
    <xf numFmtId="169" fontId="57" fillId="0" borderId="0" applyFont="0" applyFill="0" applyBorder="0" applyAlignment="0" applyProtection="0"/>
    <xf numFmtId="169" fontId="57" fillId="0" borderId="0" applyFont="0" applyFill="0" applyBorder="0" applyAlignment="0" applyProtection="0"/>
    <xf numFmtId="43" fontId="56" fillId="0" borderId="0" applyFont="0" applyFill="0" applyBorder="0" applyAlignment="0" applyProtection="0"/>
    <xf numFmtId="169" fontId="57" fillId="0" borderId="0" applyFont="0" applyFill="0" applyBorder="0" applyAlignment="0" applyProtection="0"/>
    <xf numFmtId="169" fontId="58" fillId="0" borderId="0" applyFont="0" applyFill="0" applyBorder="0" applyAlignment="0" applyProtection="0"/>
    <xf numFmtId="0" fontId="55" fillId="0" borderId="0"/>
    <xf numFmtId="0" fontId="57" fillId="0" borderId="0"/>
    <xf numFmtId="0" fontId="58" fillId="0" borderId="0"/>
    <xf numFmtId="9" fontId="57" fillId="0" borderId="0" applyFont="0" applyFill="0" applyBorder="0" applyAlignment="0" applyProtection="0"/>
    <xf numFmtId="9" fontId="57" fillId="0" borderId="0" applyFont="0" applyFill="0" applyBorder="0" applyAlignment="0" applyProtection="0"/>
    <xf numFmtId="9" fontId="56" fillId="0" borderId="0" applyFont="0" applyFill="0" applyBorder="0" applyAlignment="0" applyProtection="0"/>
    <xf numFmtId="9" fontId="57" fillId="0" borderId="0" applyFont="0" applyFill="0" applyBorder="0" applyAlignment="0" applyProtection="0"/>
    <xf numFmtId="0" fontId="59" fillId="0" borderId="0" applyNumberFormat="0" applyFont="0" applyFill="0" applyBorder="0" applyAlignment="0" applyProtection="0">
      <alignment horizontal="left"/>
    </xf>
    <xf numFmtId="3" fontId="59" fillId="0" borderId="0" applyFont="0" applyFill="0" applyBorder="0" applyAlignment="0" applyProtection="0"/>
    <xf numFmtId="0" fontId="4" fillId="0" borderId="0"/>
    <xf numFmtId="0" fontId="3" fillId="0" borderId="0"/>
    <xf numFmtId="0" fontId="69" fillId="0" borderId="0" applyNumberFormat="0" applyFill="0" applyBorder="0" applyAlignment="0" applyProtection="0"/>
    <xf numFmtId="0" fontId="2" fillId="0" borderId="0"/>
    <xf numFmtId="0" fontId="6" fillId="0" borderId="0"/>
    <xf numFmtId="0" fontId="6" fillId="0" borderId="0"/>
    <xf numFmtId="0" fontId="1" fillId="0" borderId="0"/>
  </cellStyleXfs>
  <cellXfs count="471">
    <xf numFmtId="0" fontId="0" fillId="0" borderId="0" xfId="0"/>
    <xf numFmtId="0" fontId="7" fillId="3" borderId="2" xfId="0" applyFont="1" applyFill="1" applyBorder="1" applyAlignment="1" applyProtection="1">
      <alignment wrapText="1"/>
      <protection locked="0"/>
    </xf>
    <xf numFmtId="0" fontId="7" fillId="3" borderId="2" xfId="0" applyFont="1" applyFill="1" applyBorder="1" applyAlignment="1" applyProtection="1">
      <alignment horizontal="center"/>
      <protection locked="0"/>
    </xf>
    <xf numFmtId="37" fontId="7" fillId="3" borderId="2" xfId="1" applyNumberFormat="1" applyFont="1" applyFill="1" applyBorder="1" applyAlignment="1" applyProtection="1">
      <alignment wrapText="1"/>
      <protection locked="0"/>
    </xf>
    <xf numFmtId="167" fontId="7" fillId="3" borderId="2" xfId="0" applyNumberFormat="1" applyFont="1" applyFill="1" applyBorder="1" applyAlignment="1" applyProtection="1">
      <alignment horizontal="center"/>
      <protection locked="0"/>
    </xf>
    <xf numFmtId="167" fontId="7" fillId="3" borderId="26" xfId="0" applyNumberFormat="1" applyFont="1" applyFill="1" applyBorder="1" applyAlignment="1" applyProtection="1">
      <alignment horizontal="center"/>
      <protection locked="0"/>
    </xf>
    <xf numFmtId="0" fontId="7" fillId="3" borderId="27" xfId="0" applyFont="1" applyFill="1" applyBorder="1" applyAlignment="1" applyProtection="1">
      <alignment horizontal="center"/>
      <protection locked="0"/>
    </xf>
    <xf numFmtId="37" fontId="7" fillId="3" borderId="3" xfId="1" applyNumberFormat="1" applyFont="1" applyFill="1" applyBorder="1" applyAlignment="1" applyProtection="1">
      <alignment wrapText="1"/>
      <protection locked="0"/>
    </xf>
    <xf numFmtId="37" fontId="7" fillId="3" borderId="27" xfId="1" applyNumberFormat="1" applyFont="1" applyFill="1" applyBorder="1" applyAlignment="1" applyProtection="1">
      <alignment wrapText="1"/>
      <protection locked="0"/>
    </xf>
    <xf numFmtId="0" fontId="7" fillId="3" borderId="2" xfId="0" applyFont="1" applyFill="1" applyBorder="1" applyAlignment="1" applyProtection="1">
      <alignment horizontal="left" vertical="top" wrapText="1"/>
      <protection locked="0"/>
    </xf>
    <xf numFmtId="0" fontId="7" fillId="7" borderId="2" xfId="0" applyFont="1" applyFill="1" applyBorder="1" applyAlignment="1" applyProtection="1">
      <alignment horizontal="left" vertical="top" wrapText="1"/>
      <protection locked="0"/>
    </xf>
    <xf numFmtId="0" fontId="8" fillId="3" borderId="2"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protection locked="0"/>
    </xf>
    <xf numFmtId="0" fontId="7" fillId="3" borderId="2" xfId="17" applyFont="1" applyFill="1" applyBorder="1" applyAlignment="1" applyProtection="1">
      <alignment vertical="top" wrapText="1"/>
      <protection locked="0"/>
    </xf>
    <xf numFmtId="167" fontId="7" fillId="3" borderId="2" xfId="17" applyNumberFormat="1" applyFont="1" applyFill="1" applyBorder="1" applyProtection="1">
      <protection locked="0"/>
    </xf>
    <xf numFmtId="0" fontId="7" fillId="3" borderId="2" xfId="0" applyFont="1" applyFill="1" applyBorder="1" applyAlignment="1" applyProtection="1">
      <alignment vertical="top" wrapText="1"/>
      <protection locked="0"/>
    </xf>
    <xf numFmtId="0" fontId="7" fillId="7" borderId="2" xfId="0" applyFont="1" applyFill="1" applyBorder="1" applyAlignment="1" applyProtection="1">
      <alignment vertical="top" wrapText="1"/>
      <protection locked="0"/>
    </xf>
    <xf numFmtId="49" fontId="42" fillId="0" borderId="2" xfId="15" applyNumberFormat="1" applyFont="1" applyBorder="1" applyAlignment="1">
      <alignment horizontal="center" vertical="center" wrapText="1"/>
    </xf>
    <xf numFmtId="49" fontId="42" fillId="8" borderId="2" xfId="15" applyNumberFormat="1" applyFont="1" applyFill="1" applyBorder="1" applyAlignment="1">
      <alignment horizontal="center" vertical="center" wrapText="1"/>
    </xf>
    <xf numFmtId="49" fontId="42" fillId="5" borderId="2" xfId="15" applyNumberFormat="1" applyFont="1" applyFill="1" applyBorder="1" applyAlignment="1">
      <alignment horizontal="center" vertical="center"/>
    </xf>
    <xf numFmtId="49" fontId="46" fillId="5" borderId="2" xfId="0" applyNumberFormat="1" applyFont="1" applyFill="1" applyBorder="1" applyAlignment="1">
      <alignment horizontal="center" vertical="center" wrapText="1"/>
    </xf>
    <xf numFmtId="49" fontId="46" fillId="8" borderId="2" xfId="0" applyNumberFormat="1" applyFont="1" applyFill="1" applyBorder="1" applyAlignment="1">
      <alignment horizontal="center" vertical="center" wrapText="1"/>
    </xf>
    <xf numFmtId="49" fontId="46" fillId="5" borderId="2" xfId="0" applyNumberFormat="1" applyFont="1" applyFill="1" applyBorder="1" applyAlignment="1">
      <alignment horizontal="center" vertical="center"/>
    </xf>
    <xf numFmtId="0" fontId="88" fillId="0" borderId="0" xfId="0" applyFont="1"/>
    <xf numFmtId="49" fontId="16" fillId="0" borderId="0" xfId="0" applyNumberFormat="1" applyFont="1" applyAlignment="1">
      <alignment horizontal="left"/>
    </xf>
    <xf numFmtId="49" fontId="46" fillId="0" borderId="0" xfId="0" applyNumberFormat="1" applyFont="1"/>
    <xf numFmtId="49" fontId="0" fillId="0" borderId="0" xfId="0" applyNumberFormat="1"/>
    <xf numFmtId="49" fontId="15" fillId="0" borderId="2" xfId="0" applyNumberFormat="1" applyFont="1" applyBorder="1" applyAlignment="1">
      <alignment horizontal="center"/>
    </xf>
    <xf numFmtId="49" fontId="15" fillId="0" borderId="2" xfId="0" applyNumberFormat="1" applyFont="1" applyBorder="1"/>
    <xf numFmtId="49" fontId="65" fillId="0" borderId="0" xfId="0" applyNumberFormat="1" applyFont="1"/>
    <xf numFmtId="49" fontId="81" fillId="0" borderId="0" xfId="0" applyNumberFormat="1" applyFont="1" applyAlignment="1">
      <alignment horizontal="left"/>
    </xf>
    <xf numFmtId="49" fontId="14" fillId="0" borderId="0" xfId="0" applyNumberFormat="1" applyFont="1"/>
    <xf numFmtId="49" fontId="66" fillId="0" borderId="0" xfId="0" applyNumberFormat="1" applyFont="1"/>
    <xf numFmtId="49" fontId="15" fillId="0" borderId="2" xfId="0" applyNumberFormat="1" applyFont="1" applyBorder="1" applyAlignment="1">
      <alignment wrapText="1"/>
    </xf>
    <xf numFmtId="49" fontId="15" fillId="6" borderId="2" xfId="0" applyNumberFormat="1" applyFont="1" applyFill="1" applyBorder="1" applyAlignment="1">
      <alignment horizontal="center"/>
    </xf>
    <xf numFmtId="49" fontId="15" fillId="6" borderId="2" xfId="0" applyNumberFormat="1" applyFont="1" applyFill="1" applyBorder="1"/>
    <xf numFmtId="49" fontId="0" fillId="10" borderId="0" xfId="0" applyNumberFormat="1" applyFill="1"/>
    <xf numFmtId="49" fontId="15" fillId="0" borderId="0" xfId="0" applyNumberFormat="1" applyFont="1" applyAlignment="1">
      <alignment horizontal="left"/>
    </xf>
    <xf numFmtId="49" fontId="66" fillId="0" borderId="0" xfId="0" applyNumberFormat="1" applyFont="1" applyAlignment="1">
      <alignment wrapText="1"/>
    </xf>
    <xf numFmtId="49" fontId="15" fillId="0" borderId="0" xfId="0" applyNumberFormat="1" applyFont="1" applyAlignment="1">
      <alignment horizontal="right"/>
    </xf>
    <xf numFmtId="49" fontId="15" fillId="0" borderId="0" xfId="0" applyNumberFormat="1" applyFont="1"/>
    <xf numFmtId="49" fontId="14" fillId="0" borderId="0" xfId="0" applyNumberFormat="1" applyFont="1" applyAlignment="1">
      <alignment horizontal="left"/>
    </xf>
    <xf numFmtId="49" fontId="15" fillId="0" borderId="2" xfId="0" quotePrefix="1" applyNumberFormat="1" applyFont="1" applyBorder="1" applyAlignment="1">
      <alignment horizontal="center"/>
    </xf>
    <xf numFmtId="49" fontId="65" fillId="0" borderId="0" xfId="0" applyNumberFormat="1" applyFont="1" applyAlignment="1">
      <alignment wrapText="1"/>
    </xf>
    <xf numFmtId="49" fontId="97" fillId="0" borderId="0" xfId="0" applyNumberFormat="1" applyFont="1"/>
    <xf numFmtId="0" fontId="15" fillId="0" borderId="2" xfId="0" applyFont="1" applyBorder="1" applyAlignment="1">
      <alignment horizontal="right"/>
    </xf>
    <xf numFmtId="49" fontId="14" fillId="0" borderId="2" xfId="0" applyNumberFormat="1" applyFont="1" applyBorder="1" applyAlignment="1">
      <alignment wrapText="1"/>
    </xf>
    <xf numFmtId="49" fontId="97" fillId="0" borderId="0" xfId="0" applyNumberFormat="1" applyFont="1" applyAlignment="1">
      <alignment wrapText="1"/>
    </xf>
    <xf numFmtId="0" fontId="15" fillId="6" borderId="2" xfId="0" applyFont="1" applyFill="1" applyBorder="1" applyAlignment="1">
      <alignment horizontal="right"/>
    </xf>
    <xf numFmtId="49" fontId="15" fillId="6" borderId="2" xfId="0" applyNumberFormat="1" applyFont="1" applyFill="1" applyBorder="1" applyAlignment="1">
      <alignment wrapText="1"/>
    </xf>
    <xf numFmtId="49" fontId="15" fillId="0" borderId="0" xfId="0" applyNumberFormat="1" applyFont="1" applyAlignment="1">
      <alignment wrapText="1"/>
    </xf>
    <xf numFmtId="0" fontId="15" fillId="0" borderId="2" xfId="0" applyFont="1" applyBorder="1" applyAlignment="1">
      <alignment horizontal="center"/>
    </xf>
    <xf numFmtId="0" fontId="15" fillId="6" borderId="2" xfId="0" applyFont="1" applyFill="1" applyBorder="1" applyAlignment="1">
      <alignment horizontal="center"/>
    </xf>
    <xf numFmtId="49" fontId="66" fillId="6" borderId="0" xfId="0" applyNumberFormat="1" applyFont="1" applyFill="1" applyAlignment="1">
      <alignment wrapText="1"/>
    </xf>
    <xf numFmtId="49" fontId="15" fillId="0" borderId="0" xfId="0" applyNumberFormat="1" applyFont="1" applyAlignment="1">
      <alignment horizontal="center"/>
    </xf>
    <xf numFmtId="0" fontId="15" fillId="0" borderId="0" xfId="0" applyFont="1" applyAlignment="1">
      <alignment horizontal="right"/>
    </xf>
    <xf numFmtId="49" fontId="66" fillId="0" borderId="0" xfId="0" applyNumberFormat="1" applyFont="1" applyAlignment="1">
      <alignment horizontal="left" wrapText="1"/>
    </xf>
    <xf numFmtId="49" fontId="15" fillId="12" borderId="2" xfId="0" applyNumberFormat="1" applyFont="1" applyFill="1" applyBorder="1"/>
    <xf numFmtId="0" fontId="7" fillId="0" borderId="0" xfId="0" applyFont="1" applyAlignment="1">
      <alignment horizontal="left"/>
    </xf>
    <xf numFmtId="0" fontId="7" fillId="0" borderId="0" xfId="0" applyFont="1"/>
    <xf numFmtId="0" fontId="7" fillId="0" borderId="0" xfId="0" applyFont="1" applyAlignment="1">
      <alignment horizontal="right"/>
    </xf>
    <xf numFmtId="0" fontId="7" fillId="0" borderId="0" xfId="0" applyFont="1" applyAlignment="1">
      <alignment vertical="top" wrapText="1"/>
    </xf>
    <xf numFmtId="0" fontId="8" fillId="0" borderId="0" xfId="15" applyFont="1" applyAlignment="1">
      <alignment horizontal="right" wrapText="1"/>
    </xf>
    <xf numFmtId="49" fontId="7" fillId="0" borderId="0" xfId="0" applyNumberFormat="1" applyFont="1" applyAlignment="1">
      <alignment horizontal="center"/>
    </xf>
    <xf numFmtId="3" fontId="9" fillId="0" borderId="0" xfId="10" applyNumberFormat="1" applyFont="1" applyAlignment="1">
      <alignment horizontal="left"/>
    </xf>
    <xf numFmtId="0" fontId="35" fillId="4" borderId="5" xfId="0" applyFont="1" applyFill="1" applyBorder="1" applyAlignment="1">
      <alignment vertical="center" wrapText="1"/>
    </xf>
    <xf numFmtId="0" fontId="7" fillId="0" borderId="0" xfId="0" applyFont="1" applyAlignment="1">
      <alignment wrapText="1"/>
    </xf>
    <xf numFmtId="49" fontId="7" fillId="0" borderId="0" xfId="0" applyNumberFormat="1" applyFont="1" applyAlignment="1">
      <alignment horizontal="right"/>
    </xf>
    <xf numFmtId="49" fontId="7" fillId="0" borderId="0" xfId="0" applyNumberFormat="1" applyFont="1"/>
    <xf numFmtId="0" fontId="8" fillId="0" borderId="0" xfId="0" applyFont="1"/>
    <xf numFmtId="166" fontId="9" fillId="0" borderId="0" xfId="10" applyNumberFormat="1" applyFont="1" applyAlignment="1">
      <alignment horizontal="left"/>
    </xf>
    <xf numFmtId="0" fontId="7" fillId="0" borderId="0" xfId="0" applyFont="1" applyAlignment="1">
      <alignment vertical="top"/>
    </xf>
    <xf numFmtId="0" fontId="7" fillId="0" borderId="0" xfId="0" applyFont="1" applyAlignment="1">
      <alignment horizontal="left" vertical="top" wrapText="1"/>
    </xf>
    <xf numFmtId="0" fontId="43" fillId="0" borderId="0" xfId="0" applyFont="1" applyAlignment="1">
      <alignment vertical="top"/>
    </xf>
    <xf numFmtId="0" fontId="36" fillId="0" borderId="0" xfId="0" applyFont="1" applyAlignment="1">
      <alignment horizontal="left" vertical="top"/>
    </xf>
    <xf numFmtId="0" fontId="8" fillId="0" borderId="0" xfId="0" applyFont="1" applyAlignment="1">
      <alignment wrapText="1"/>
    </xf>
    <xf numFmtId="0" fontId="7" fillId="6" borderId="0" xfId="0" applyFont="1" applyFill="1"/>
    <xf numFmtId="49" fontId="7" fillId="6" borderId="0" xfId="0" applyNumberFormat="1" applyFont="1" applyFill="1" applyAlignment="1">
      <alignment horizontal="right"/>
    </xf>
    <xf numFmtId="49" fontId="7" fillId="6" borderId="0" xfId="0" applyNumberFormat="1" applyFont="1" applyFill="1" applyAlignment="1">
      <alignment horizontal="center"/>
    </xf>
    <xf numFmtId="49" fontId="7" fillId="6" borderId="0" xfId="0" applyNumberFormat="1" applyFont="1" applyFill="1"/>
    <xf numFmtId="0" fontId="8" fillId="0" borderId="2" xfId="0" applyFont="1" applyBorder="1" applyAlignment="1">
      <alignment horizontal="left" vertical="center"/>
    </xf>
    <xf numFmtId="0" fontId="8" fillId="0" borderId="26" xfId="0" applyFont="1" applyBorder="1" applyAlignment="1">
      <alignment horizontal="left" vertical="center"/>
    </xf>
    <xf numFmtId="0" fontId="8" fillId="0" borderId="30" xfId="0" applyFont="1" applyBorder="1" applyAlignment="1">
      <alignment horizontal="left" vertical="center"/>
    </xf>
    <xf numFmtId="0" fontId="8" fillId="0" borderId="4" xfId="0" applyFont="1" applyBorder="1" applyAlignment="1">
      <alignment horizontal="left" vertical="center"/>
    </xf>
    <xf numFmtId="0" fontId="8" fillId="0" borderId="0" xfId="0" applyFont="1" applyAlignment="1">
      <alignment vertical="top"/>
    </xf>
    <xf numFmtId="0" fontId="8" fillId="0" borderId="0" xfId="0" applyFont="1" applyAlignment="1">
      <alignment horizontal="left" vertical="top" wrapText="1"/>
    </xf>
    <xf numFmtId="0" fontId="38" fillId="0" borderId="0" xfId="0" applyFont="1" applyAlignment="1">
      <alignment horizontal="center"/>
    </xf>
    <xf numFmtId="0" fontId="36" fillId="0" borderId="0" xfId="0" applyFont="1" applyAlignment="1">
      <alignment vertical="top" wrapText="1"/>
    </xf>
    <xf numFmtId="0" fontId="43" fillId="0" borderId="0" xfId="0" applyFont="1" applyAlignment="1">
      <alignment horizontal="left" vertical="top" wrapText="1"/>
    </xf>
    <xf numFmtId="0" fontId="20" fillId="0" borderId="6" xfId="0" applyFont="1" applyBorder="1" applyAlignment="1">
      <alignment horizontal="left" vertical="top" wrapText="1"/>
    </xf>
    <xf numFmtId="0" fontId="20" fillId="0" borderId="0" xfId="0" applyFont="1" applyAlignment="1">
      <alignment horizontal="left" vertical="top" wrapText="1"/>
    </xf>
    <xf numFmtId="0" fontId="43" fillId="0" borderId="0" xfId="0" applyFont="1" applyAlignment="1">
      <alignment horizontal="center" vertical="center" wrapText="1"/>
    </xf>
    <xf numFmtId="0" fontId="36" fillId="0" borderId="7" xfId="0" applyFont="1" applyBorder="1" applyAlignment="1">
      <alignment vertical="top" wrapText="1"/>
    </xf>
    <xf numFmtId="0" fontId="7" fillId="0" borderId="0" xfId="0" applyFont="1" applyAlignment="1">
      <alignment horizontal="right" vertical="top"/>
    </xf>
    <xf numFmtId="0" fontId="7" fillId="0" borderId="2" xfId="0" applyFont="1" applyBorder="1" applyAlignment="1">
      <alignment horizontal="left" vertical="top" wrapText="1"/>
    </xf>
    <xf numFmtId="0" fontId="7" fillId="0" borderId="2" xfId="0" applyFont="1" applyBorder="1" applyAlignment="1">
      <alignment horizontal="center" vertical="center"/>
    </xf>
    <xf numFmtId="0" fontId="7" fillId="0" borderId="0" xfId="0" applyFont="1" applyAlignment="1">
      <alignment horizontal="center" vertical="center"/>
    </xf>
    <xf numFmtId="0" fontId="7" fillId="2" borderId="8" xfId="0" applyFont="1" applyFill="1" applyBorder="1"/>
    <xf numFmtId="0" fontId="7" fillId="0" borderId="9" xfId="0" applyFont="1" applyBorder="1"/>
    <xf numFmtId="0" fontId="7" fillId="6" borderId="2" xfId="0" applyFont="1" applyFill="1" applyBorder="1" applyAlignment="1">
      <alignment horizontal="left" vertical="top" wrapText="1"/>
    </xf>
    <xf numFmtId="0" fontId="7" fillId="2" borderId="9" xfId="0" applyFont="1" applyFill="1" applyBorder="1"/>
    <xf numFmtId="0" fontId="7" fillId="0" borderId="0" xfId="0" applyFont="1" applyAlignment="1">
      <alignment horizontal="center"/>
    </xf>
    <xf numFmtId="0" fontId="7" fillId="6" borderId="2" xfId="0" applyFont="1" applyFill="1" applyBorder="1" applyAlignment="1">
      <alignment horizontal="left" vertical="center" wrapText="1"/>
    </xf>
    <xf numFmtId="0" fontId="7" fillId="0" borderId="10" xfId="0" applyFont="1" applyBorder="1"/>
    <xf numFmtId="0" fontId="7" fillId="0" borderId="11" xfId="0" applyFont="1" applyBorder="1"/>
    <xf numFmtId="0" fontId="7" fillId="11" borderId="2" xfId="0" applyFont="1" applyFill="1" applyBorder="1" applyAlignment="1">
      <alignment horizontal="left" vertical="center" wrapText="1"/>
    </xf>
    <xf numFmtId="0" fontId="7" fillId="2" borderId="12" xfId="0" quotePrefix="1" applyFont="1" applyFill="1" applyBorder="1"/>
    <xf numFmtId="0" fontId="7" fillId="2" borderId="13" xfId="0" quotePrefix="1" applyFont="1" applyFill="1" applyBorder="1"/>
    <xf numFmtId="0" fontId="7" fillId="2" borderId="53" xfId="0" quotePrefix="1" applyFont="1" applyFill="1" applyBorder="1"/>
    <xf numFmtId="0" fontId="7" fillId="2" borderId="38" xfId="0" quotePrefix="1" applyFont="1" applyFill="1" applyBorder="1"/>
    <xf numFmtId="0" fontId="7" fillId="0" borderId="14" xfId="0" applyFont="1" applyBorder="1" applyAlignment="1">
      <alignment wrapText="1"/>
    </xf>
    <xf numFmtId="0" fontId="7" fillId="0" borderId="15" xfId="0" applyFont="1" applyBorder="1"/>
    <xf numFmtId="0" fontId="8" fillId="3" borderId="2" xfId="0" applyFont="1" applyFill="1" applyBorder="1" applyAlignment="1">
      <alignment horizontal="center" vertical="center"/>
    </xf>
    <xf numFmtId="0" fontId="8" fillId="6" borderId="0" xfId="0" applyFont="1" applyFill="1" applyAlignment="1">
      <alignment horizontal="left" vertical="center" wrapText="1"/>
    </xf>
    <xf numFmtId="0" fontId="7" fillId="0" borderId="16" xfId="0" applyFont="1" applyBorder="1" applyAlignment="1">
      <alignment horizontal="right" wrapText="1"/>
    </xf>
    <xf numFmtId="0" fontId="7" fillId="0" borderId="2" xfId="0" applyFont="1" applyBorder="1" applyAlignment="1">
      <alignment horizontal="center" wrapText="1"/>
    </xf>
    <xf numFmtId="0" fontId="7" fillId="0" borderId="0" xfId="0" applyFont="1" applyAlignment="1">
      <alignment horizontal="center" wrapText="1"/>
    </xf>
    <xf numFmtId="0" fontId="7" fillId="2" borderId="5" xfId="0" applyFont="1" applyFill="1" applyBorder="1"/>
    <xf numFmtId="0" fontId="7" fillId="0" borderId="19" xfId="0" applyFont="1" applyBorder="1"/>
    <xf numFmtId="0" fontId="7" fillId="2" borderId="5" xfId="0" quotePrefix="1" applyFont="1" applyFill="1" applyBorder="1"/>
    <xf numFmtId="0" fontId="7" fillId="6" borderId="2" xfId="0" applyFont="1" applyFill="1" applyBorder="1" applyAlignment="1">
      <alignment horizontal="left" vertical="top"/>
    </xf>
    <xf numFmtId="0" fontId="7" fillId="0" borderId="34" xfId="0" applyFont="1" applyBorder="1"/>
    <xf numFmtId="0" fontId="7" fillId="11" borderId="2" xfId="0" applyFont="1" applyFill="1" applyBorder="1" applyAlignment="1">
      <alignment horizontal="left" vertical="top" wrapText="1"/>
    </xf>
    <xf numFmtId="0" fontId="7" fillId="11" borderId="2" xfId="0" applyFont="1" applyFill="1" applyBorder="1" applyAlignment="1">
      <alignment horizontal="left" vertical="top"/>
    </xf>
    <xf numFmtId="0" fontId="7" fillId="11" borderId="0" xfId="0" applyFont="1" applyFill="1" applyAlignment="1">
      <alignment horizontal="left" vertical="top" wrapText="1"/>
    </xf>
    <xf numFmtId="0" fontId="64" fillId="6" borderId="2" xfId="0" applyFont="1" applyFill="1" applyBorder="1" applyAlignment="1">
      <alignment horizontal="left" vertical="top" wrapText="1"/>
    </xf>
    <xf numFmtId="0" fontId="64" fillId="11" borderId="2" xfId="0" applyFont="1" applyFill="1" applyBorder="1" applyAlignment="1">
      <alignment horizontal="left" vertical="top" wrapText="1"/>
    </xf>
    <xf numFmtId="0" fontId="22" fillId="0" borderId="0" xfId="0" applyFont="1" applyAlignment="1">
      <alignment horizontal="left" vertical="top" wrapText="1"/>
    </xf>
    <xf numFmtId="0" fontId="7" fillId="2" borderId="55" xfId="0" applyFont="1" applyFill="1" applyBorder="1"/>
    <xf numFmtId="0" fontId="7" fillId="2" borderId="40" xfId="0" applyFont="1" applyFill="1" applyBorder="1" applyAlignment="1">
      <alignment wrapText="1"/>
    </xf>
    <xf numFmtId="0" fontId="7" fillId="0" borderId="37" xfId="0" applyFont="1" applyBorder="1"/>
    <xf numFmtId="0" fontId="7" fillId="0" borderId="39" xfId="0" applyFont="1" applyBorder="1"/>
    <xf numFmtId="0" fontId="7" fillId="0" borderId="17" xfId="0" applyFont="1" applyBorder="1"/>
    <xf numFmtId="0" fontId="64" fillId="0" borderId="0" xfId="0" applyFont="1" applyAlignment="1">
      <alignment horizontal="right" vertical="top"/>
    </xf>
    <xf numFmtId="0" fontId="64" fillId="0" borderId="2" xfId="0" applyFont="1" applyBorder="1" applyAlignment="1">
      <alignment horizontal="left" vertical="top" wrapText="1"/>
    </xf>
    <xf numFmtId="0" fontId="63" fillId="3" borderId="2" xfId="0" applyFont="1" applyFill="1" applyBorder="1" applyAlignment="1">
      <alignment horizontal="center" vertical="center"/>
    </xf>
    <xf numFmtId="0" fontId="7" fillId="0" borderId="27" xfId="0" applyFont="1" applyBorder="1" applyAlignment="1">
      <alignment horizontal="left" vertical="top" wrapText="1"/>
    </xf>
    <xf numFmtId="0" fontId="7" fillId="2" borderId="5" xfId="0" applyFont="1" applyFill="1" applyBorder="1" applyAlignment="1">
      <alignment wrapText="1"/>
    </xf>
    <xf numFmtId="0" fontId="7" fillId="2" borderId="18" xfId="0" applyFont="1" applyFill="1" applyBorder="1" applyAlignment="1">
      <alignment horizontal="center"/>
    </xf>
    <xf numFmtId="0" fontId="63" fillId="0" borderId="0" xfId="0" applyFont="1" applyAlignment="1">
      <alignment horizontal="left" vertical="top" wrapText="1"/>
    </xf>
    <xf numFmtId="0" fontId="64" fillId="2" borderId="5" xfId="0" applyFont="1" applyFill="1" applyBorder="1" applyAlignment="1">
      <alignment wrapText="1"/>
    </xf>
    <xf numFmtId="0" fontId="64" fillId="3" borderId="2" xfId="0" applyFont="1" applyFill="1" applyBorder="1" applyAlignment="1">
      <alignment horizontal="center" vertical="center"/>
    </xf>
    <xf numFmtId="0" fontId="17" fillId="0" borderId="21" xfId="0" applyFont="1" applyBorder="1"/>
    <xf numFmtId="0" fontId="64" fillId="0" borderId="0" xfId="0" applyFont="1" applyAlignment="1">
      <alignment horizontal="center" vertical="center"/>
    </xf>
    <xf numFmtId="0" fontId="62" fillId="0" borderId="0" xfId="0" applyFont="1" applyAlignment="1">
      <alignment horizontal="left" vertical="top" wrapText="1"/>
    </xf>
    <xf numFmtId="0" fontId="64" fillId="0" borderId="0" xfId="0" applyFont="1" applyAlignment="1">
      <alignment vertical="top"/>
    </xf>
    <xf numFmtId="0" fontId="64" fillId="0" borderId="0" xfId="0" applyFont="1" applyAlignment="1">
      <alignment horizontal="center"/>
    </xf>
    <xf numFmtId="0" fontId="2" fillId="0" borderId="0" xfId="37"/>
    <xf numFmtId="0" fontId="7" fillId="6" borderId="0" xfId="0" applyFont="1" applyFill="1" applyAlignment="1">
      <alignment vertical="top"/>
    </xf>
    <xf numFmtId="0" fontId="7" fillId="0" borderId="17" xfId="0" applyFont="1" applyBorder="1" applyAlignment="1">
      <alignment wrapText="1"/>
    </xf>
    <xf numFmtId="0" fontId="7" fillId="0" borderId="0" xfId="0" applyFont="1" applyAlignment="1">
      <alignment horizontal="center" vertical="top"/>
    </xf>
    <xf numFmtId="0" fontId="7" fillId="0" borderId="0" xfId="0" applyFont="1" applyAlignment="1">
      <alignment horizontal="right" vertical="top" wrapText="1"/>
    </xf>
    <xf numFmtId="0" fontId="7" fillId="0" borderId="15" xfId="0" applyFont="1" applyBorder="1" applyAlignment="1">
      <alignment horizontal="center"/>
    </xf>
    <xf numFmtId="0" fontId="7" fillId="0" borderId="15" xfId="0" applyFont="1" applyBorder="1" applyAlignment="1">
      <alignment horizontal="center" vertical="top"/>
    </xf>
    <xf numFmtId="0" fontId="7" fillId="0" borderId="2" xfId="0" applyFont="1" applyBorder="1" applyAlignment="1">
      <alignment horizontal="center"/>
    </xf>
    <xf numFmtId="0" fontId="7" fillId="2" borderId="12" xfId="0" applyFont="1" applyFill="1" applyBorder="1" applyAlignment="1">
      <alignment horizontal="center" wrapText="1"/>
    </xf>
    <xf numFmtId="0" fontId="7" fillId="2" borderId="12" xfId="0" applyFont="1" applyFill="1" applyBorder="1" applyAlignment="1">
      <alignment horizontal="left" wrapText="1"/>
    </xf>
    <xf numFmtId="0" fontId="7" fillId="0" borderId="2" xfId="0" applyFont="1" applyBorder="1" applyAlignment="1">
      <alignment horizontal="left" vertical="center" wrapText="1"/>
    </xf>
    <xf numFmtId="0" fontId="7" fillId="0" borderId="14" xfId="0" applyFont="1" applyBorder="1" applyAlignment="1">
      <alignment horizontal="center" vertical="top"/>
    </xf>
    <xf numFmtId="0" fontId="7" fillId="2" borderId="2" xfId="0" applyFont="1" applyFill="1" applyBorder="1" applyAlignment="1">
      <alignment wrapText="1"/>
    </xf>
    <xf numFmtId="0" fontId="54" fillId="9" borderId="15" xfId="0" quotePrefix="1" applyFont="1" applyFill="1" applyBorder="1" applyAlignment="1">
      <alignment horizontal="center" vertical="top"/>
    </xf>
    <xf numFmtId="0" fontId="7" fillId="2" borderId="37" xfId="0" applyFont="1" applyFill="1" applyBorder="1" applyAlignment="1">
      <alignment horizontal="center" wrapText="1"/>
    </xf>
    <xf numFmtId="0" fontId="7" fillId="2" borderId="2" xfId="0" applyFont="1" applyFill="1" applyBorder="1" applyAlignment="1">
      <alignment horizontal="center" wrapText="1"/>
    </xf>
    <xf numFmtId="0" fontId="7" fillId="0" borderId="5" xfId="0" quotePrefix="1" applyFont="1" applyBorder="1" applyAlignment="1">
      <alignment horizontal="center" wrapText="1"/>
    </xf>
    <xf numFmtId="0" fontId="7" fillId="0" borderId="19" xfId="0" applyFont="1" applyBorder="1" applyAlignment="1">
      <alignment horizontal="center"/>
    </xf>
    <xf numFmtId="0" fontId="7" fillId="2" borderId="18" xfId="0" applyFont="1" applyFill="1" applyBorder="1" applyAlignment="1">
      <alignment horizontal="left"/>
    </xf>
    <xf numFmtId="0" fontId="17" fillId="0" borderId="0" xfId="0" applyFont="1"/>
    <xf numFmtId="0" fontId="8" fillId="0" borderId="0" xfId="0" applyFont="1" applyAlignment="1">
      <alignment horizontal="left" wrapText="1"/>
    </xf>
    <xf numFmtId="0" fontId="7" fillId="2" borderId="5" xfId="0" applyFont="1" applyFill="1" applyBorder="1" applyAlignment="1">
      <alignment horizontal="center" wrapText="1"/>
    </xf>
    <xf numFmtId="0" fontId="7" fillId="3" borderId="2" xfId="0" applyFont="1" applyFill="1" applyBorder="1" applyAlignment="1">
      <alignment horizontal="center" vertical="center"/>
    </xf>
    <xf numFmtId="0" fontId="7" fillId="2" borderId="19" xfId="0" applyFont="1" applyFill="1" applyBorder="1" applyAlignment="1">
      <alignment wrapText="1"/>
    </xf>
    <xf numFmtId="0" fontId="8" fillId="0" borderId="0" xfId="0" applyFont="1" applyAlignment="1">
      <alignment vertical="top" wrapText="1"/>
    </xf>
    <xf numFmtId="0" fontId="8" fillId="3" borderId="3" xfId="0" applyFont="1" applyFill="1" applyBorder="1" applyAlignment="1">
      <alignment horizontal="center" vertical="center"/>
    </xf>
    <xf numFmtId="0" fontId="7" fillId="2" borderId="32" xfId="0" applyFont="1" applyFill="1" applyBorder="1"/>
    <xf numFmtId="0" fontId="7" fillId="0" borderId="37" xfId="0" applyFont="1" applyBorder="1" applyAlignment="1">
      <alignment horizontal="center"/>
    </xf>
    <xf numFmtId="0" fontId="7" fillId="0" borderId="13" xfId="0" applyFont="1" applyBorder="1" applyAlignment="1">
      <alignment horizontal="center"/>
    </xf>
    <xf numFmtId="0" fontId="7" fillId="2" borderId="38" xfId="0" applyFont="1" applyFill="1" applyBorder="1" applyAlignment="1">
      <alignment horizontal="left" wrapText="1"/>
    </xf>
    <xf numFmtId="0" fontId="7" fillId="9" borderId="56" xfId="0" applyFont="1" applyFill="1" applyBorder="1" applyAlignment="1">
      <alignment horizontal="center"/>
    </xf>
    <xf numFmtId="0" fontId="7" fillId="2" borderId="9" xfId="0" applyFont="1" applyFill="1" applyBorder="1" applyAlignment="1">
      <alignment wrapText="1"/>
    </xf>
    <xf numFmtId="0" fontId="7" fillId="0" borderId="36" xfId="0" applyFont="1" applyBorder="1"/>
    <xf numFmtId="0" fontId="7" fillId="0" borderId="11" xfId="0" applyFont="1" applyBorder="1" applyAlignment="1">
      <alignment horizontal="center"/>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center"/>
    </xf>
    <xf numFmtId="0" fontId="7" fillId="2" borderId="24" xfId="0" applyFont="1" applyFill="1" applyBorder="1" applyAlignment="1">
      <alignment horizontal="left"/>
    </xf>
    <xf numFmtId="0" fontId="7" fillId="0" borderId="25" xfId="0" applyFont="1" applyBorder="1"/>
    <xf numFmtId="0" fontId="52" fillId="0" borderId="0" xfId="0" applyFont="1" applyAlignment="1">
      <alignment horizontal="center" vertical="center"/>
    </xf>
    <xf numFmtId="0" fontId="7" fillId="0" borderId="5" xfId="0" quotePrefix="1" applyFont="1" applyBorder="1"/>
    <xf numFmtId="0" fontId="7" fillId="0" borderId="5" xfId="0" applyFont="1" applyBorder="1" applyAlignment="1">
      <alignment horizontal="center"/>
    </xf>
    <xf numFmtId="0" fontId="7" fillId="0" borderId="47" xfId="0" applyFont="1" applyBorder="1" applyAlignment="1">
      <alignment horizontal="right" vertical="top"/>
    </xf>
    <xf numFmtId="0" fontId="8" fillId="0" borderId="49" xfId="0" applyFont="1" applyBorder="1" applyAlignment="1">
      <alignment horizontal="center" vertical="center"/>
    </xf>
    <xf numFmtId="0" fontId="7" fillId="0" borderId="5" xfId="0" applyFont="1" applyBorder="1"/>
    <xf numFmtId="0" fontId="7" fillId="0" borderId="49" xfId="0" applyFont="1" applyBorder="1" applyAlignment="1">
      <alignment horizontal="center" vertical="center"/>
    </xf>
    <xf numFmtId="0" fontId="7" fillId="0" borderId="50" xfId="0" applyFont="1" applyBorder="1" applyAlignment="1">
      <alignment horizontal="right" vertical="top"/>
    </xf>
    <xf numFmtId="0" fontId="8" fillId="0" borderId="51" xfId="0" applyFont="1" applyBorder="1" applyAlignment="1">
      <alignment horizontal="left" vertical="top" wrapText="1"/>
    </xf>
    <xf numFmtId="0" fontId="7" fillId="0" borderId="52" xfId="0" applyFont="1" applyBorder="1" applyAlignment="1">
      <alignment horizontal="center" vertical="center"/>
    </xf>
    <xf numFmtId="0" fontId="7" fillId="0" borderId="22" xfId="0" applyFont="1" applyBorder="1" applyAlignment="1">
      <alignment vertical="top"/>
    </xf>
    <xf numFmtId="0" fontId="7" fillId="0" borderId="22" xfId="0" applyFont="1" applyBorder="1" applyAlignment="1">
      <alignment horizontal="left" vertical="top" wrapText="1"/>
    </xf>
    <xf numFmtId="0" fontId="7" fillId="0" borderId="22" xfId="0" applyFont="1" applyBorder="1" applyAlignment="1">
      <alignment horizontal="center"/>
    </xf>
    <xf numFmtId="0" fontId="20" fillId="0" borderId="0" xfId="0" applyFont="1" applyAlignment="1">
      <alignment vertical="top"/>
    </xf>
    <xf numFmtId="0" fontId="21" fillId="0" borderId="2" xfId="0" applyFont="1" applyBorder="1" applyAlignment="1">
      <alignment horizontal="left" vertical="center" wrapText="1"/>
    </xf>
    <xf numFmtId="0" fontId="40" fillId="0" borderId="0" xfId="0" applyFont="1" applyAlignment="1">
      <alignment horizontal="left" vertical="top" wrapText="1"/>
    </xf>
    <xf numFmtId="0" fontId="8" fillId="0" borderId="2" xfId="0" applyFont="1" applyBorder="1" applyAlignment="1">
      <alignment horizontal="left" vertical="top" wrapText="1"/>
    </xf>
    <xf numFmtId="0" fontId="6" fillId="0" borderId="0" xfId="0" applyFont="1"/>
    <xf numFmtId="0" fontId="7" fillId="3" borderId="2" xfId="0" applyFont="1" applyFill="1" applyBorder="1" applyAlignment="1">
      <alignment horizontal="left" vertical="top" wrapText="1"/>
    </xf>
    <xf numFmtId="0" fontId="62" fillId="0" borderId="2" xfId="0" applyFont="1" applyBorder="1" applyAlignment="1">
      <alignment horizontal="left" vertical="center" wrapText="1"/>
    </xf>
    <xf numFmtId="0" fontId="45" fillId="0" borderId="0" xfId="0" applyFont="1" applyAlignment="1">
      <alignment horizontal="left" vertical="center" wrapText="1"/>
    </xf>
    <xf numFmtId="0" fontId="63" fillId="0" borderId="0" xfId="0" applyFont="1" applyAlignment="1">
      <alignment horizontal="left" vertical="center" wrapText="1"/>
    </xf>
    <xf numFmtId="0" fontId="41" fillId="0" borderId="0" xfId="0" applyFont="1" applyAlignment="1">
      <alignment horizontal="left" vertical="top"/>
    </xf>
    <xf numFmtId="0" fontId="64" fillId="0" borderId="2" xfId="0" applyFont="1" applyBorder="1" applyAlignment="1">
      <alignment horizontal="left" vertical="center" wrapText="1"/>
    </xf>
    <xf numFmtId="0" fontId="7" fillId="3" borderId="2" xfId="0" applyFont="1" applyFill="1" applyBorder="1" applyAlignment="1">
      <alignment horizontal="center" vertical="center" wrapText="1"/>
    </xf>
    <xf numFmtId="0" fontId="22" fillId="0" borderId="2" xfId="0" applyFont="1" applyBorder="1" applyAlignment="1">
      <alignment horizontal="left" vertical="center" wrapText="1"/>
    </xf>
    <xf numFmtId="0" fontId="8" fillId="0" borderId="2" xfId="0" applyFont="1" applyBorder="1" applyAlignment="1">
      <alignment horizontal="left" vertical="center" wrapText="1"/>
    </xf>
    <xf numFmtId="0" fontId="7" fillId="0" borderId="0" xfId="0" applyFont="1" applyAlignment="1">
      <alignment horizontal="left" vertical="top"/>
    </xf>
    <xf numFmtId="0" fontId="33" fillId="0" borderId="0" xfId="0" applyFont="1" applyAlignment="1">
      <alignment horizontal="left" vertical="top" wrapText="1"/>
    </xf>
    <xf numFmtId="0" fontId="39" fillId="0" borderId="0" xfId="0" applyFont="1" applyAlignment="1">
      <alignment horizontal="center" vertical="top" wrapText="1"/>
    </xf>
    <xf numFmtId="0" fontId="62" fillId="0" borderId="3" xfId="0" applyFont="1" applyBorder="1" applyAlignment="1">
      <alignment horizontal="left" vertical="center" wrapText="1"/>
    </xf>
    <xf numFmtId="0" fontId="63" fillId="0" borderId="2" xfId="0" applyFont="1" applyBorder="1" applyAlignment="1">
      <alignment horizontal="left" vertical="center" wrapText="1"/>
    </xf>
    <xf numFmtId="0" fontId="63" fillId="0" borderId="2" xfId="0" applyFont="1" applyBorder="1" applyAlignment="1">
      <alignment horizontal="left" vertical="top" wrapText="1"/>
    </xf>
    <xf numFmtId="0" fontId="64" fillId="0" borderId="0" xfId="0" applyFont="1"/>
    <xf numFmtId="0" fontId="64" fillId="0" borderId="2" xfId="0" applyFont="1" applyBorder="1" applyAlignment="1">
      <alignment horizontal="left" vertical="center" wrapText="1" indent="2"/>
    </xf>
    <xf numFmtId="0" fontId="64" fillId="3" borderId="2" xfId="0" applyFont="1" applyFill="1" applyBorder="1" applyAlignment="1">
      <alignment horizontal="left" vertical="top" wrapText="1"/>
    </xf>
    <xf numFmtId="0" fontId="7" fillId="0" borderId="0" xfId="0" applyFont="1" applyAlignment="1">
      <alignment vertical="center"/>
    </xf>
    <xf numFmtId="0" fontId="8" fillId="0" borderId="0" xfId="0" applyFont="1" applyAlignment="1">
      <alignment horizontal="left" vertical="center" wrapText="1"/>
    </xf>
    <xf numFmtId="0" fontId="7" fillId="3" borderId="2" xfId="0" applyFont="1" applyFill="1" applyBorder="1" applyAlignment="1">
      <alignment horizontal="left" vertical="center" wrapText="1"/>
    </xf>
    <xf numFmtId="0" fontId="7" fillId="6" borderId="0" xfId="0" applyFont="1" applyFill="1" applyAlignment="1">
      <alignment horizontal="center"/>
    </xf>
    <xf numFmtId="0" fontId="7" fillId="6" borderId="0" xfId="0" applyFont="1" applyFill="1" applyAlignment="1">
      <alignment horizontal="left" vertical="center" wrapText="1"/>
    </xf>
    <xf numFmtId="0" fontId="7" fillId="6" borderId="0" xfId="0" applyFont="1" applyFill="1" applyAlignment="1">
      <alignment horizontal="right"/>
    </xf>
    <xf numFmtId="0" fontId="7" fillId="0" borderId="0" xfId="0" applyFont="1" applyAlignment="1">
      <alignment horizontal="right" vertical="center"/>
    </xf>
    <xf numFmtId="0" fontId="7" fillId="0" borderId="35" xfId="0" applyFont="1" applyBorder="1" applyAlignment="1">
      <alignment horizontal="center" vertical="center"/>
    </xf>
    <xf numFmtId="0" fontId="64" fillId="0" borderId="2" xfId="0" applyFont="1" applyBorder="1" applyAlignment="1">
      <alignment vertical="center" wrapText="1"/>
    </xf>
    <xf numFmtId="0" fontId="64" fillId="0" borderId="2" xfId="0" applyFont="1" applyBorder="1" applyAlignment="1">
      <alignment wrapText="1"/>
    </xf>
    <xf numFmtId="0" fontId="64" fillId="0" borderId="3" xfId="0" applyFont="1" applyBorder="1" applyAlignment="1">
      <alignment vertical="center" wrapText="1"/>
    </xf>
    <xf numFmtId="0" fontId="64" fillId="0" borderId="46" xfId="0" applyFont="1" applyBorder="1" applyAlignment="1">
      <alignment vertical="top" wrapText="1"/>
    </xf>
    <xf numFmtId="0" fontId="7" fillId="0" borderId="46" xfId="0" applyFont="1" applyBorder="1" applyAlignment="1">
      <alignment horizontal="center" vertical="center"/>
    </xf>
    <xf numFmtId="0" fontId="64" fillId="0" borderId="0" xfId="0" applyFont="1" applyAlignment="1">
      <alignment vertical="top" wrapText="1"/>
    </xf>
    <xf numFmtId="0" fontId="7" fillId="0" borderId="3" xfId="0" applyFont="1" applyBorder="1" applyAlignment="1">
      <alignment horizontal="left" vertical="top" wrapText="1"/>
    </xf>
    <xf numFmtId="0" fontId="8" fillId="0" borderId="2" xfId="0" applyFont="1" applyBorder="1" applyAlignment="1">
      <alignment vertical="center" wrapText="1"/>
    </xf>
    <xf numFmtId="0" fontId="8" fillId="0" borderId="3" xfId="0" applyFont="1" applyBorder="1" applyAlignment="1">
      <alignment vertical="top" wrapText="1"/>
    </xf>
    <xf numFmtId="0" fontId="7" fillId="0" borderId="27" xfId="0" applyFont="1" applyBorder="1" applyAlignment="1">
      <alignment horizontal="left" vertical="center" wrapText="1"/>
    </xf>
    <xf numFmtId="0" fontId="7" fillId="0" borderId="27" xfId="0" applyFont="1" applyBorder="1" applyAlignment="1">
      <alignment vertical="center" wrapText="1"/>
    </xf>
    <xf numFmtId="0" fontId="7" fillId="0" borderId="2" xfId="11" applyFont="1" applyBorder="1" applyAlignment="1">
      <alignment vertical="center" wrapText="1"/>
    </xf>
    <xf numFmtId="0" fontId="7" fillId="0" borderId="27" xfId="11" applyFont="1" applyBorder="1" applyAlignment="1">
      <alignment vertical="center" wrapText="1"/>
    </xf>
    <xf numFmtId="0" fontId="7" fillId="0" borderId="46" xfId="0" applyFont="1" applyBorder="1" applyAlignment="1">
      <alignment horizontal="left" vertical="top" wrapText="1"/>
    </xf>
    <xf numFmtId="0" fontId="22" fillId="0" borderId="0" xfId="0" applyFont="1" applyAlignment="1">
      <alignment horizontal="left" vertical="center" wrapText="1"/>
    </xf>
    <xf numFmtId="0" fontId="7" fillId="0" borderId="2" xfId="0" applyFont="1" applyBorder="1" applyAlignment="1">
      <alignment vertical="top" wrapText="1"/>
    </xf>
    <xf numFmtId="0" fontId="7" fillId="7" borderId="2" xfId="0" applyFont="1" applyFill="1" applyBorder="1" applyAlignment="1">
      <alignment horizontal="left" vertical="top" wrapText="1"/>
    </xf>
    <xf numFmtId="0" fontId="7" fillId="0" borderId="46" xfId="0" applyFont="1" applyBorder="1" applyAlignment="1">
      <alignment vertical="top" wrapText="1"/>
    </xf>
    <xf numFmtId="0" fontId="7" fillId="0" borderId="3" xfId="0" applyFont="1" applyBorder="1" applyAlignment="1">
      <alignment vertical="top" wrapText="1"/>
    </xf>
    <xf numFmtId="0" fontId="8" fillId="0" borderId="0" xfId="0" applyFont="1" applyAlignment="1">
      <alignment horizontal="center" vertical="top" wrapText="1"/>
    </xf>
    <xf numFmtId="0" fontId="7" fillId="3" borderId="2" xfId="0" applyFont="1" applyFill="1" applyBorder="1" applyAlignment="1">
      <alignment vertical="top" wrapText="1"/>
    </xf>
    <xf numFmtId="0" fontId="48" fillId="0" borderId="0" xfId="17" applyFont="1" applyAlignment="1">
      <alignment vertical="top" wrapText="1"/>
    </xf>
    <xf numFmtId="0" fontId="7" fillId="0" borderId="2" xfId="11" applyFont="1" applyBorder="1" applyAlignment="1">
      <alignment vertical="top" wrapText="1"/>
    </xf>
    <xf numFmtId="0" fontId="7" fillId="0" borderId="2" xfId="11" applyFont="1" applyBorder="1" applyAlignment="1">
      <alignment horizontal="center" vertical="top" wrapText="1"/>
    </xf>
    <xf numFmtId="0" fontId="7" fillId="0" borderId="2" xfId="11" applyFont="1" applyBorder="1" applyAlignment="1">
      <alignment horizontal="center" wrapText="1"/>
    </xf>
    <xf numFmtId="0" fontId="7" fillId="6" borderId="2" xfId="11" applyFont="1" applyFill="1" applyBorder="1" applyAlignment="1">
      <alignment vertical="top" wrapText="1"/>
    </xf>
    <xf numFmtId="0" fontId="64" fillId="0" borderId="2" xfId="11" applyFont="1" applyBorder="1" applyAlignment="1">
      <alignment vertical="top" wrapText="1"/>
    </xf>
    <xf numFmtId="0" fontId="22" fillId="0" borderId="0" xfId="0" applyFont="1" applyAlignment="1">
      <alignment horizontal="left" wrapText="1"/>
    </xf>
    <xf numFmtId="0" fontId="7" fillId="0" borderId="0" xfId="11" applyFont="1" applyAlignment="1">
      <alignment vertical="top" wrapText="1"/>
    </xf>
    <xf numFmtId="0" fontId="8" fillId="6" borderId="2" xfId="11" applyFont="1" applyFill="1" applyBorder="1" applyAlignment="1">
      <alignment vertical="top" wrapText="1"/>
    </xf>
    <xf numFmtId="0" fontId="48" fillId="3" borderId="2" xfId="0" applyFont="1" applyFill="1" applyBorder="1" applyAlignment="1">
      <alignment horizontal="center" vertical="center" wrapText="1"/>
    </xf>
    <xf numFmtId="0" fontId="64" fillId="0" borderId="2" xfId="11" applyFont="1" applyBorder="1" applyAlignment="1">
      <alignment vertical="center" wrapText="1"/>
    </xf>
    <xf numFmtId="0" fontId="7" fillId="0" borderId="0" xfId="17" applyFont="1" applyAlignment="1">
      <alignment vertical="top" wrapText="1"/>
    </xf>
    <xf numFmtId="0" fontId="76" fillId="0" borderId="27" xfId="0" applyFont="1" applyBorder="1" applyAlignment="1">
      <alignment horizontal="left" vertical="center" wrapText="1"/>
    </xf>
    <xf numFmtId="0" fontId="64" fillId="7" borderId="2" xfId="0" applyFont="1" applyFill="1" applyBorder="1" applyAlignment="1">
      <alignment vertical="top" wrapText="1"/>
    </xf>
    <xf numFmtId="0" fontId="64" fillId="0" borderId="0" xfId="0" applyFont="1" applyAlignment="1">
      <alignment horizontal="left" vertical="top" wrapText="1"/>
    </xf>
    <xf numFmtId="0" fontId="64" fillId="0" borderId="2" xfId="11" applyFont="1" applyBorder="1" applyAlignment="1">
      <alignment horizontal="center" wrapText="1"/>
    </xf>
    <xf numFmtId="0" fontId="48" fillId="0" borderId="0" xfId="11" applyFont="1" applyAlignment="1">
      <alignment horizontal="center" wrapText="1"/>
    </xf>
    <xf numFmtId="0" fontId="53" fillId="0" borderId="0" xfId="0" applyFont="1" applyAlignment="1">
      <alignment horizontal="center" vertical="center"/>
    </xf>
    <xf numFmtId="0" fontId="77" fillId="3" borderId="2" xfId="0" applyFont="1" applyFill="1" applyBorder="1" applyAlignment="1">
      <alignment horizontal="center" vertical="center" wrapText="1"/>
    </xf>
    <xf numFmtId="0" fontId="77" fillId="0" borderId="0" xfId="11" applyFont="1" applyAlignment="1">
      <alignment horizontal="center" wrapText="1"/>
    </xf>
    <xf numFmtId="0" fontId="78" fillId="0" borderId="2" xfId="17" applyFont="1" applyBorder="1" applyAlignment="1">
      <alignment vertical="top" wrapText="1"/>
    </xf>
    <xf numFmtId="0" fontId="27" fillId="0" borderId="2" xfId="11" applyFont="1" applyBorder="1" applyAlignment="1">
      <alignment vertical="top" wrapText="1"/>
    </xf>
    <xf numFmtId="0" fontId="7" fillId="0" borderId="2" xfId="0" applyFont="1" applyBorder="1" applyAlignment="1">
      <alignment vertical="center" wrapText="1"/>
    </xf>
    <xf numFmtId="0" fontId="49" fillId="0" borderId="0" xfId="17" applyFont="1"/>
    <xf numFmtId="0" fontId="50" fillId="0" borderId="0" xfId="17" applyFont="1"/>
    <xf numFmtId="0" fontId="7" fillId="0" borderId="2" xfId="0" applyFont="1" applyBorder="1" applyAlignment="1">
      <alignment wrapText="1"/>
    </xf>
    <xf numFmtId="0" fontId="48" fillId="0" borderId="0" xfId="11" applyFont="1" applyAlignment="1">
      <alignment vertical="top" wrapText="1"/>
    </xf>
    <xf numFmtId="0" fontId="64" fillId="0" borderId="2" xfId="40" applyFont="1" applyBorder="1" applyAlignment="1">
      <alignment wrapText="1"/>
    </xf>
    <xf numFmtId="0" fontId="64" fillId="3" borderId="2" xfId="0" applyFont="1" applyFill="1" applyBorder="1" applyAlignment="1">
      <alignment horizontal="center" vertical="center" wrapText="1"/>
    </xf>
    <xf numFmtId="0" fontId="64" fillId="7" borderId="2" xfId="0" applyFont="1" applyFill="1" applyBorder="1" applyAlignment="1">
      <alignment horizontal="left" vertical="top" wrapText="1"/>
    </xf>
    <xf numFmtId="0" fontId="51" fillId="6" borderId="2" xfId="0" applyFont="1" applyFill="1" applyBorder="1" applyAlignment="1">
      <alignment vertical="top" wrapText="1"/>
    </xf>
    <xf numFmtId="0" fontId="7" fillId="6" borderId="2" xfId="0" applyFont="1" applyFill="1" applyBorder="1" applyAlignment="1">
      <alignment vertical="top" wrapText="1"/>
    </xf>
    <xf numFmtId="0" fontId="7" fillId="0" borderId="2" xfId="40" applyFont="1" applyBorder="1" applyAlignment="1">
      <alignment wrapText="1"/>
    </xf>
    <xf numFmtId="0" fontId="52" fillId="13" borderId="0" xfId="0" applyFont="1" applyFill="1"/>
    <xf numFmtId="0" fontId="54" fillId="13" borderId="0" xfId="0" applyFont="1" applyFill="1"/>
    <xf numFmtId="0" fontId="0" fillId="0" borderId="0" xfId="0" applyAlignment="1">
      <alignment horizontal="center"/>
    </xf>
    <xf numFmtId="0" fontId="20" fillId="0" borderId="0" xfId="0" applyFont="1"/>
    <xf numFmtId="0" fontId="18" fillId="0" borderId="0" xfId="0" applyFont="1" applyAlignment="1">
      <alignment horizontal="center"/>
    </xf>
    <xf numFmtId="0" fontId="7" fillId="0" borderId="23" xfId="0" applyFont="1" applyBorder="1" applyAlignment="1">
      <alignment horizontal="center"/>
    </xf>
    <xf numFmtId="0" fontId="8" fillId="0" borderId="16" xfId="0" applyFont="1" applyBorder="1"/>
    <xf numFmtId="0" fontId="8" fillId="0" borderId="2" xfId="0" applyFont="1" applyBorder="1" applyAlignment="1">
      <alignment horizontal="center"/>
    </xf>
    <xf numFmtId="0" fontId="8" fillId="0" borderId="2" xfId="0" applyFont="1" applyBorder="1" applyAlignment="1">
      <alignment horizontal="center" wrapText="1"/>
    </xf>
    <xf numFmtId="0" fontId="8" fillId="0" borderId="3" xfId="0" applyFont="1" applyBorder="1" applyAlignment="1">
      <alignment horizontal="center"/>
    </xf>
    <xf numFmtId="0" fontId="8" fillId="0" borderId="26" xfId="0" applyFont="1" applyBorder="1" applyAlignment="1">
      <alignment horizontal="center" wrapText="1"/>
    </xf>
    <xf numFmtId="0" fontId="26" fillId="14" borderId="5" xfId="0" applyFont="1" applyFill="1" applyBorder="1" applyAlignment="1">
      <alignment horizontal="center" wrapText="1"/>
    </xf>
    <xf numFmtId="164" fontId="7" fillId="0" borderId="2" xfId="0" applyNumberFormat="1" applyFont="1" applyBorder="1" applyAlignment="1">
      <alignment horizontal="center" wrapText="1"/>
    </xf>
    <xf numFmtId="0" fontId="23" fillId="0" borderId="4" xfId="0" applyFont="1" applyBorder="1" applyAlignment="1">
      <alignment horizontal="center"/>
    </xf>
    <xf numFmtId="0" fontId="7" fillId="0" borderId="2" xfId="0" applyFont="1" applyBorder="1" applyAlignment="1">
      <alignment horizontal="center" vertical="center" wrapText="1"/>
    </xf>
    <xf numFmtId="0" fontId="27" fillId="0" borderId="2" xfId="0" applyFont="1" applyBorder="1" applyAlignment="1">
      <alignment wrapText="1"/>
    </xf>
    <xf numFmtId="0" fontId="54" fillId="0" borderId="2" xfId="0" applyFont="1" applyBorder="1" applyAlignment="1">
      <alignment horizontal="center"/>
    </xf>
    <xf numFmtId="0" fontId="23" fillId="0" borderId="28" xfId="0" applyFont="1" applyBorder="1" applyAlignment="1">
      <alignment horizontal="center"/>
    </xf>
    <xf numFmtId="0" fontId="27" fillId="0" borderId="4" xfId="0" applyFont="1" applyBorder="1" applyAlignment="1">
      <alignment wrapText="1"/>
    </xf>
    <xf numFmtId="0" fontId="7" fillId="0" borderId="26" xfId="0" applyFont="1" applyBorder="1" applyAlignment="1">
      <alignment horizontal="center"/>
    </xf>
    <xf numFmtId="0" fontId="23" fillId="0" borderId="29" xfId="0" applyFont="1" applyBorder="1" applyAlignment="1">
      <alignment horizontal="center"/>
    </xf>
    <xf numFmtId="0" fontId="7" fillId="0" borderId="4" xfId="0" applyFont="1" applyBorder="1" applyAlignment="1">
      <alignment wrapText="1"/>
    </xf>
    <xf numFmtId="0" fontId="23" fillId="0" borderId="2" xfId="0" applyFont="1" applyBorder="1" applyAlignment="1">
      <alignment horizontal="center"/>
    </xf>
    <xf numFmtId="0" fontId="7" fillId="0" borderId="26" xfId="0" applyFont="1" applyBorder="1" applyAlignment="1">
      <alignment wrapText="1"/>
    </xf>
    <xf numFmtId="0" fontId="0" fillId="0" borderId="30" xfId="0" applyBorder="1" applyAlignment="1">
      <alignment wrapText="1"/>
    </xf>
    <xf numFmtId="0" fontId="7" fillId="0" borderId="26" xfId="0" applyFont="1" applyBorder="1" applyAlignment="1">
      <alignment horizontal="left"/>
    </xf>
    <xf numFmtId="0" fontId="7" fillId="0" borderId="30" xfId="0" applyFont="1" applyBorder="1" applyAlignment="1">
      <alignment horizontal="left"/>
    </xf>
    <xf numFmtId="0" fontId="7" fillId="0" borderId="4" xfId="0" applyFont="1" applyBorder="1" applyAlignment="1">
      <alignment horizontal="left"/>
    </xf>
    <xf numFmtId="164" fontId="51" fillId="0" borderId="2" xfId="0" applyNumberFormat="1" applyFont="1" applyBorder="1" applyAlignment="1">
      <alignment horizontal="center" wrapText="1"/>
    </xf>
    <xf numFmtId="164" fontId="7" fillId="0" borderId="2" xfId="0" quotePrefix="1" applyNumberFormat="1" applyFont="1" applyBorder="1" applyAlignment="1">
      <alignment horizontal="center" wrapText="1"/>
    </xf>
    <xf numFmtId="164" fontId="7" fillId="0" borderId="0" xfId="0" applyNumberFormat="1" applyFont="1" applyAlignment="1">
      <alignment horizontal="center" wrapText="1"/>
    </xf>
    <xf numFmtId="0" fontId="8" fillId="0" borderId="0" xfId="0" applyFont="1" applyAlignment="1">
      <alignment horizontal="center"/>
    </xf>
    <xf numFmtId="0" fontId="7" fillId="0" borderId="0" xfId="8" applyFont="1"/>
    <xf numFmtId="0" fontId="7" fillId="0" borderId="0" xfId="13" applyFont="1"/>
    <xf numFmtId="0" fontId="7" fillId="0" borderId="0" xfId="14" applyFont="1"/>
    <xf numFmtId="0" fontId="8" fillId="0" borderId="0" xfId="8" applyFont="1"/>
    <xf numFmtId="0" fontId="26" fillId="0" borderId="0" xfId="14" applyFont="1" applyAlignment="1">
      <alignment horizontal="left"/>
    </xf>
    <xf numFmtId="0" fontId="7" fillId="0" borderId="0" xfId="8" applyFont="1" applyAlignment="1">
      <alignment horizontal="center" wrapText="1"/>
    </xf>
    <xf numFmtId="0" fontId="7" fillId="0" borderId="0" xfId="17" applyFont="1"/>
    <xf numFmtId="0" fontId="7" fillId="0" borderId="0" xfId="17" applyFont="1" applyAlignment="1">
      <alignment horizontal="center" vertical="top" wrapText="1"/>
    </xf>
    <xf numFmtId="0" fontId="7" fillId="3" borderId="2" xfId="17" applyFont="1" applyFill="1" applyBorder="1" applyAlignment="1">
      <alignment vertical="top" wrapText="1"/>
    </xf>
    <xf numFmtId="0" fontId="8" fillId="0" borderId="0" xfId="17" applyFont="1" applyAlignment="1">
      <alignment vertical="top" wrapText="1"/>
    </xf>
    <xf numFmtId="0" fontId="7" fillId="0" borderId="16" xfId="8" applyFont="1" applyBorder="1" applyAlignment="1">
      <alignment horizontal="center" wrapText="1"/>
    </xf>
    <xf numFmtId="0" fontId="7" fillId="0" borderId="0" xfId="8" applyFont="1" applyAlignment="1">
      <alignment horizontal="justify" wrapText="1"/>
    </xf>
    <xf numFmtId="0" fontId="8" fillId="0" borderId="0" xfId="8" applyFont="1" applyAlignment="1">
      <alignment horizontal="right"/>
    </xf>
    <xf numFmtId="0" fontId="8" fillId="0" borderId="0" xfId="17" applyFont="1"/>
    <xf numFmtId="0" fontId="26" fillId="0" borderId="0" xfId="11" applyFont="1" applyAlignment="1">
      <alignment horizontal="left" vertical="top"/>
    </xf>
    <xf numFmtId="0" fontId="7" fillId="0" borderId="0" xfId="11" applyFont="1" applyAlignment="1">
      <alignment horizontal="right" vertical="top"/>
    </xf>
    <xf numFmtId="167" fontId="7" fillId="0" borderId="0" xfId="17" applyNumberFormat="1" applyFont="1"/>
    <xf numFmtId="14" fontId="7" fillId="0" borderId="0" xfId="17" applyNumberFormat="1" applyFont="1"/>
    <xf numFmtId="0" fontId="27" fillId="0" borderId="0" xfId="14" applyFont="1"/>
    <xf numFmtId="38" fontId="27" fillId="0" borderId="0" xfId="14" applyNumberFormat="1" applyFont="1"/>
    <xf numFmtId="0" fontId="7" fillId="0" borderId="0" xfId="12" applyFont="1"/>
    <xf numFmtId="0" fontId="8" fillId="0" borderId="0" xfId="0" applyFont="1" applyAlignment="1">
      <alignment horizontal="center" wrapText="1"/>
    </xf>
    <xf numFmtId="0" fontId="51" fillId="0" borderId="3" xfId="17" applyFont="1" applyBorder="1" applyAlignment="1">
      <alignment vertical="top" wrapText="1"/>
    </xf>
    <xf numFmtId="0" fontId="7" fillId="2" borderId="42" xfId="0" applyFont="1" applyFill="1" applyBorder="1" applyAlignment="1">
      <alignment horizontal="center" wrapText="1"/>
    </xf>
    <xf numFmtId="0" fontId="7" fillId="2" borderId="38" xfId="0" applyFont="1" applyFill="1" applyBorder="1" applyAlignment="1">
      <alignment horizontal="center" wrapText="1"/>
    </xf>
    <xf numFmtId="0" fontId="8" fillId="0" borderId="0" xfId="0" applyFont="1" applyAlignment="1">
      <alignment horizontal="left" vertical="top" wrapText="1"/>
    </xf>
    <xf numFmtId="0" fontId="7" fillId="2" borderId="9" xfId="0" applyFont="1" applyFill="1" applyBorder="1" applyAlignment="1">
      <alignment horizontal="left" wrapText="1"/>
    </xf>
    <xf numFmtId="0" fontId="7" fillId="2" borderId="37" xfId="0" applyFont="1" applyFill="1" applyBorder="1" applyAlignment="1">
      <alignment horizontal="left" wrapText="1"/>
    </xf>
    <xf numFmtId="0" fontId="7" fillId="2" borderId="20" xfId="0" applyFont="1" applyFill="1" applyBorder="1" applyAlignment="1">
      <alignment horizontal="center" wrapText="1"/>
    </xf>
    <xf numFmtId="0" fontId="7" fillId="2" borderId="19" xfId="0" applyFont="1" applyFill="1" applyBorder="1" applyAlignment="1">
      <alignment horizontal="center" wrapText="1"/>
    </xf>
    <xf numFmtId="0" fontId="8" fillId="0" borderId="0" xfId="0" applyFont="1" applyAlignment="1">
      <alignment horizontal="left" wrapText="1"/>
    </xf>
    <xf numFmtId="0" fontId="7" fillId="2" borderId="20" xfId="0" applyFont="1" applyFill="1" applyBorder="1" applyAlignment="1">
      <alignment horizontal="left" wrapText="1"/>
    </xf>
    <xf numFmtId="0" fontId="7" fillId="2" borderId="19" xfId="0" applyFont="1" applyFill="1" applyBorder="1" applyAlignment="1">
      <alignment horizontal="left" wrapText="1"/>
    </xf>
    <xf numFmtId="0" fontId="7" fillId="7" borderId="26" xfId="0" applyFont="1" applyFill="1" applyBorder="1" applyAlignment="1" applyProtection="1">
      <alignment horizontal="left" wrapText="1"/>
      <protection locked="0"/>
    </xf>
    <xf numFmtId="0" fontId="7" fillId="7" borderId="4" xfId="0" applyFont="1" applyFill="1" applyBorder="1" applyAlignment="1" applyProtection="1">
      <alignment horizontal="left" wrapText="1"/>
      <protection locked="0"/>
    </xf>
    <xf numFmtId="0" fontId="7" fillId="0" borderId="0" xfId="17" applyFont="1" applyAlignment="1">
      <alignment vertical="top" wrapText="1"/>
    </xf>
    <xf numFmtId="0" fontId="8" fillId="0" borderId="0" xfId="0" applyFont="1" applyAlignment="1">
      <alignment vertical="top" wrapText="1"/>
    </xf>
    <xf numFmtId="0" fontId="8" fillId="0" borderId="47" xfId="0" applyFont="1" applyBorder="1" applyAlignment="1">
      <alignment horizontal="left" wrapText="1"/>
    </xf>
    <xf numFmtId="0" fontId="8" fillId="0" borderId="48" xfId="0" applyFont="1" applyBorder="1" applyAlignment="1">
      <alignment horizontal="left" wrapText="1"/>
    </xf>
    <xf numFmtId="0" fontId="60" fillId="0" borderId="0" xfId="0" applyFont="1" applyAlignment="1">
      <alignment horizontal="left" wrapText="1"/>
    </xf>
    <xf numFmtId="0" fontId="20" fillId="2" borderId="43" xfId="0" applyFont="1" applyFill="1" applyBorder="1" applyAlignment="1">
      <alignment horizontal="left" vertical="top" wrapText="1"/>
    </xf>
    <xf numFmtId="0" fontId="20" fillId="2" borderId="44" xfId="0" applyFont="1" applyFill="1" applyBorder="1" applyAlignment="1">
      <alignment horizontal="left" vertical="top" wrapText="1"/>
    </xf>
    <xf numFmtId="0" fontId="7" fillId="2" borderId="31" xfId="0" applyFont="1" applyFill="1" applyBorder="1" applyAlignment="1">
      <alignment horizontal="center" wrapText="1"/>
    </xf>
    <xf numFmtId="0" fontId="7" fillId="2" borderId="41" xfId="0" applyFont="1" applyFill="1" applyBorder="1" applyAlignment="1">
      <alignment horizontal="center" wrapText="1"/>
    </xf>
    <xf numFmtId="0" fontId="63" fillId="0" borderId="0" xfId="0" applyFont="1" applyAlignment="1">
      <alignment horizontal="left" vertical="top" wrapText="1"/>
    </xf>
    <xf numFmtId="0" fontId="43" fillId="7" borderId="43" xfId="0" applyFont="1" applyFill="1" applyBorder="1" applyAlignment="1">
      <alignment horizontal="center" vertical="center" wrapText="1"/>
    </xf>
    <xf numFmtId="0" fontId="43" fillId="7" borderId="45" xfId="0" applyFont="1" applyFill="1" applyBorder="1" applyAlignment="1">
      <alignment horizontal="center" vertical="center" wrapText="1"/>
    </xf>
    <xf numFmtId="0" fontId="43" fillId="7" borderId="44" xfId="0" applyFont="1" applyFill="1" applyBorder="1" applyAlignment="1">
      <alignment horizontal="center" vertical="center" wrapText="1"/>
    </xf>
    <xf numFmtId="0" fontId="7" fillId="0" borderId="23" xfId="0" applyFont="1" applyBorder="1" applyAlignment="1">
      <alignment horizontal="left" wrapText="1"/>
    </xf>
    <xf numFmtId="0" fontId="7" fillId="0" borderId="0" xfId="0" applyFont="1" applyAlignment="1">
      <alignment horizontal="left" wrapText="1"/>
    </xf>
    <xf numFmtId="0" fontId="7" fillId="2" borderId="33" xfId="0" applyFont="1" applyFill="1" applyBorder="1" applyAlignment="1">
      <alignment horizontal="center" wrapText="1"/>
    </xf>
    <xf numFmtId="0" fontId="7" fillId="2" borderId="34" xfId="0" applyFont="1" applyFill="1" applyBorder="1" applyAlignment="1">
      <alignment horizontal="center" wrapText="1"/>
    </xf>
    <xf numFmtId="3" fontId="96" fillId="3" borderId="26" xfId="36" applyNumberFormat="1" applyFont="1" applyFill="1" applyBorder="1" applyAlignment="1" applyProtection="1">
      <alignment horizontal="left"/>
      <protection locked="0"/>
    </xf>
    <xf numFmtId="3" fontId="96" fillId="3" borderId="30" xfId="36" applyNumberFormat="1" applyFont="1" applyFill="1" applyBorder="1" applyAlignment="1" applyProtection="1">
      <alignment horizontal="left"/>
      <protection locked="0"/>
    </xf>
    <xf numFmtId="3" fontId="96" fillId="3" borderId="4" xfId="36" applyNumberFormat="1" applyFont="1" applyFill="1" applyBorder="1" applyAlignment="1" applyProtection="1">
      <alignment horizontal="left"/>
      <protection locked="0"/>
    </xf>
    <xf numFmtId="0" fontId="9" fillId="3" borderId="2" xfId="10" applyFont="1" applyFill="1" applyBorder="1" applyAlignment="1" applyProtection="1">
      <alignment horizontal="left"/>
      <protection locked="0"/>
    </xf>
    <xf numFmtId="0" fontId="16" fillId="0" borderId="2" xfId="0" applyFont="1" applyBorder="1" applyAlignment="1" applyProtection="1">
      <alignment horizontal="left"/>
      <protection locked="0"/>
    </xf>
    <xf numFmtId="0" fontId="9" fillId="0" borderId="2" xfId="10" applyFont="1" applyBorder="1" applyAlignment="1">
      <alignment horizontal="left"/>
    </xf>
    <xf numFmtId="3" fontId="9" fillId="0" borderId="26" xfId="9" applyNumberFormat="1" applyFont="1" applyBorder="1" applyAlignment="1">
      <alignment horizontal="left" wrapText="1"/>
    </xf>
    <xf numFmtId="3" fontId="9" fillId="0" borderId="30" xfId="9" applyNumberFormat="1" applyFont="1" applyBorder="1" applyAlignment="1">
      <alignment horizontal="left" wrapText="1"/>
    </xf>
    <xf numFmtId="168" fontId="9" fillId="3" borderId="2" xfId="10" applyNumberFormat="1" applyFont="1" applyFill="1" applyBorder="1" applyAlignment="1" applyProtection="1">
      <alignment horizontal="left"/>
      <protection locked="0"/>
    </xf>
    <xf numFmtId="0" fontId="8" fillId="0" borderId="2" xfId="0" applyFont="1" applyBorder="1" applyAlignment="1">
      <alignment horizontal="left" vertical="center"/>
    </xf>
    <xf numFmtId="0" fontId="44" fillId="0" borderId="0" xfId="0" applyFont="1" applyAlignment="1">
      <alignment horizontal="left" vertical="top" wrapText="1"/>
    </xf>
    <xf numFmtId="0" fontId="44" fillId="0" borderId="0" xfId="0" applyFont="1" applyAlignment="1">
      <alignment horizontal="left" wrapText="1"/>
    </xf>
    <xf numFmtId="0" fontId="43" fillId="0" borderId="0" xfId="0" applyFont="1" applyAlignment="1">
      <alignment horizontal="left" wrapText="1"/>
    </xf>
    <xf numFmtId="167" fontId="9" fillId="3" borderId="2" xfId="10" applyNumberFormat="1" applyFont="1" applyFill="1" applyBorder="1" applyAlignment="1" applyProtection="1">
      <alignment horizontal="left"/>
      <protection locked="0"/>
    </xf>
    <xf numFmtId="0" fontId="8" fillId="6" borderId="26" xfId="0" applyFont="1" applyFill="1" applyBorder="1" applyAlignment="1">
      <alignment horizontal="left" vertical="center"/>
    </xf>
    <xf numFmtId="0" fontId="8" fillId="6" borderId="30" xfId="0" applyFont="1" applyFill="1" applyBorder="1" applyAlignment="1">
      <alignment horizontal="left" vertical="center"/>
    </xf>
    <xf numFmtId="0" fontId="8" fillId="6" borderId="4" xfId="0" applyFont="1" applyFill="1" applyBorder="1" applyAlignment="1">
      <alignment horizontal="left" vertical="center"/>
    </xf>
    <xf numFmtId="0" fontId="8" fillId="0" borderId="26" xfId="0" applyFont="1" applyBorder="1" applyAlignment="1">
      <alignment horizontal="left" vertical="center"/>
    </xf>
    <xf numFmtId="0" fontId="8" fillId="0" borderId="30" xfId="0" applyFont="1" applyBorder="1" applyAlignment="1">
      <alignment horizontal="left" vertical="center"/>
    </xf>
    <xf numFmtId="0" fontId="8" fillId="0" borderId="4" xfId="0" applyFont="1" applyBorder="1" applyAlignment="1">
      <alignment horizontal="left" vertical="center"/>
    </xf>
    <xf numFmtId="0" fontId="63" fillId="0" borderId="2" xfId="0" applyFont="1" applyBorder="1" applyAlignment="1">
      <alignment horizontal="left" vertical="center"/>
    </xf>
    <xf numFmtId="0" fontId="7" fillId="0" borderId="2" xfId="0" applyFont="1" applyBorder="1" applyAlignment="1">
      <alignment wrapText="1"/>
    </xf>
    <xf numFmtId="0" fontId="0" fillId="0" borderId="2" xfId="0" applyBorder="1" applyAlignment="1">
      <alignment wrapText="1"/>
    </xf>
    <xf numFmtId="0" fontId="0" fillId="0" borderId="26" xfId="0" applyBorder="1" applyAlignment="1">
      <alignment wrapText="1"/>
    </xf>
    <xf numFmtId="0" fontId="8" fillId="0" borderId="2" xfId="0" applyFont="1" applyBorder="1" applyAlignment="1">
      <alignment wrapText="1"/>
    </xf>
    <xf numFmtId="0" fontId="7" fillId="0" borderId="0" xfId="0" applyFont="1" applyAlignment="1">
      <alignment wrapText="1"/>
    </xf>
    <xf numFmtId="0" fontId="0" fillId="0" borderId="0" xfId="0" applyAlignment="1">
      <alignment wrapText="1"/>
    </xf>
    <xf numFmtId="0" fontId="8" fillId="0" borderId="2" xfId="0" applyFont="1" applyBorder="1" applyAlignment="1">
      <alignment horizontal="left"/>
    </xf>
    <xf numFmtId="0" fontId="7" fillId="0" borderId="2" xfId="0" applyFont="1" applyBorder="1" applyAlignment="1">
      <alignment horizontal="left"/>
    </xf>
    <xf numFmtId="0" fontId="22" fillId="0" borderId="2" xfId="0" applyFont="1" applyBorder="1" applyAlignment="1">
      <alignment wrapText="1"/>
    </xf>
    <xf numFmtId="0" fontId="7" fillId="0" borderId="26" xfId="0" applyFont="1" applyBorder="1" applyAlignment="1">
      <alignment horizontal="left" wrapText="1"/>
    </xf>
    <xf numFmtId="0" fontId="7" fillId="0" borderId="30" xfId="0" applyFont="1" applyBorder="1" applyAlignment="1">
      <alignment horizontal="left" wrapText="1"/>
    </xf>
    <xf numFmtId="0" fontId="7" fillId="0" borderId="4" xfId="0" applyFont="1" applyBorder="1" applyAlignment="1">
      <alignment horizontal="left" wrapText="1"/>
    </xf>
    <xf numFmtId="0" fontId="7" fillId="0" borderId="26" xfId="0" applyFont="1" applyBorder="1" applyAlignment="1">
      <alignment horizontal="left"/>
    </xf>
    <xf numFmtId="0" fontId="7" fillId="0" borderId="30" xfId="0" applyFont="1" applyBorder="1" applyAlignment="1">
      <alignment horizontal="left"/>
    </xf>
    <xf numFmtId="0" fontId="7" fillId="0" borderId="4" xfId="0" applyFont="1" applyBorder="1" applyAlignment="1">
      <alignment horizontal="left"/>
    </xf>
    <xf numFmtId="3" fontId="9" fillId="3" borderId="26" xfId="10" applyNumberFormat="1" applyFont="1" applyFill="1" applyBorder="1" applyAlignment="1" applyProtection="1">
      <alignment horizontal="left" wrapText="1"/>
      <protection locked="0"/>
    </xf>
    <xf numFmtId="3" fontId="9" fillId="3" borderId="30" xfId="10" applyNumberFormat="1" applyFont="1" applyFill="1" applyBorder="1" applyAlignment="1" applyProtection="1">
      <alignment horizontal="left" wrapText="1"/>
      <protection locked="0"/>
    </xf>
    <xf numFmtId="3" fontId="9" fillId="3" borderId="4" xfId="10" applyNumberFormat="1" applyFont="1" applyFill="1" applyBorder="1" applyAlignment="1" applyProtection="1">
      <alignment horizontal="left" wrapText="1"/>
      <protection locked="0"/>
    </xf>
    <xf numFmtId="168" fontId="9" fillId="3" borderId="26" xfId="10" applyNumberFormat="1" applyFont="1" applyFill="1" applyBorder="1" applyAlignment="1" applyProtection="1">
      <alignment horizontal="left" wrapText="1"/>
      <protection locked="0"/>
    </xf>
    <xf numFmtId="168" fontId="9" fillId="3" borderId="30" xfId="10" applyNumberFormat="1" applyFont="1" applyFill="1" applyBorder="1" applyAlignment="1" applyProtection="1">
      <alignment horizontal="left" wrapText="1"/>
      <protection locked="0"/>
    </xf>
    <xf numFmtId="168" fontId="9" fillId="3" borderId="4" xfId="10" applyNumberFormat="1" applyFont="1" applyFill="1" applyBorder="1" applyAlignment="1" applyProtection="1">
      <alignment horizontal="left" wrapText="1"/>
      <protection locked="0"/>
    </xf>
    <xf numFmtId="0" fontId="7" fillId="0" borderId="27" xfId="0" applyFont="1" applyBorder="1" applyAlignment="1">
      <alignment wrapText="1"/>
    </xf>
    <xf numFmtId="0" fontId="0" fillId="0" borderId="27" xfId="0" applyBorder="1" applyAlignment="1">
      <alignment wrapText="1"/>
    </xf>
    <xf numFmtId="0" fontId="0" fillId="0" borderId="35" xfId="0" applyBorder="1" applyAlignment="1">
      <alignment wrapText="1"/>
    </xf>
    <xf numFmtId="167" fontId="9" fillId="3" borderId="26" xfId="10" applyNumberFormat="1" applyFont="1" applyFill="1" applyBorder="1" applyAlignment="1" applyProtection="1">
      <alignment horizontal="left" wrapText="1"/>
      <protection locked="0"/>
    </xf>
    <xf numFmtId="167" fontId="9" fillId="3" borderId="30" xfId="10" applyNumberFormat="1" applyFont="1" applyFill="1" applyBorder="1" applyAlignment="1" applyProtection="1">
      <alignment horizontal="left" wrapText="1"/>
      <protection locked="0"/>
    </xf>
    <xf numFmtId="167" fontId="9" fillId="3" borderId="4" xfId="10" applyNumberFormat="1" applyFont="1" applyFill="1" applyBorder="1" applyAlignment="1" applyProtection="1">
      <alignment horizontal="left" wrapText="1"/>
      <protection locked="0"/>
    </xf>
    <xf numFmtId="3" fontId="20" fillId="3" borderId="26" xfId="10" applyNumberFormat="1" applyFont="1" applyFill="1" applyBorder="1" applyAlignment="1" applyProtection="1">
      <alignment horizontal="left" wrapText="1"/>
      <protection locked="0"/>
    </xf>
    <xf numFmtId="3" fontId="20" fillId="3" borderId="30" xfId="10" applyNumberFormat="1" applyFont="1" applyFill="1" applyBorder="1" applyAlignment="1" applyProtection="1">
      <alignment horizontal="left" wrapText="1"/>
      <protection locked="0"/>
    </xf>
    <xf numFmtId="3" fontId="20" fillId="3" borderId="4" xfId="10" applyNumberFormat="1" applyFont="1" applyFill="1" applyBorder="1" applyAlignment="1" applyProtection="1">
      <alignment horizontal="left" wrapText="1"/>
      <protection locked="0"/>
    </xf>
    <xf numFmtId="3" fontId="9" fillId="0" borderId="4" xfId="9" applyNumberFormat="1" applyFont="1" applyBorder="1" applyAlignment="1">
      <alignment horizontal="left" wrapText="1"/>
    </xf>
    <xf numFmtId="0" fontId="8" fillId="0" borderId="26" xfId="0" applyFont="1" applyBorder="1" applyAlignment="1">
      <alignment horizontal="left" wrapText="1"/>
    </xf>
    <xf numFmtId="0" fontId="8" fillId="0" borderId="2" xfId="0" applyFont="1" applyBorder="1" applyAlignment="1">
      <alignment horizontal="center" wrapText="1"/>
    </xf>
    <xf numFmtId="49" fontId="9" fillId="0" borderId="26" xfId="10" applyNumberFormat="1" applyFont="1" applyBorder="1" applyAlignment="1">
      <alignment horizontal="left"/>
    </xf>
    <xf numFmtId="49" fontId="9" fillId="0" borderId="30" xfId="10" applyNumberFormat="1" applyFont="1" applyBorder="1" applyAlignment="1">
      <alignment horizontal="left"/>
    </xf>
    <xf numFmtId="49" fontId="9" fillId="0" borderId="4" xfId="10" applyNumberFormat="1" applyFont="1" applyBorder="1" applyAlignment="1">
      <alignment horizontal="left"/>
    </xf>
    <xf numFmtId="49" fontId="9" fillId="0" borderId="26" xfId="10" applyNumberFormat="1" applyFont="1" applyBorder="1" applyAlignment="1">
      <alignment horizontal="left" wrapText="1"/>
    </xf>
    <xf numFmtId="0" fontId="16" fillId="0" borderId="30" xfId="0" applyFont="1" applyBorder="1" applyAlignment="1">
      <alignment horizontal="left" wrapText="1"/>
    </xf>
    <xf numFmtId="0" fontId="16" fillId="0" borderId="4" xfId="0" applyFont="1" applyBorder="1" applyAlignment="1">
      <alignment horizontal="left" wrapText="1"/>
    </xf>
    <xf numFmtId="0" fontId="7" fillId="0" borderId="0" xfId="8" applyFont="1" applyAlignment="1">
      <alignment horizontal="left" wrapText="1"/>
    </xf>
    <xf numFmtId="0" fontId="7" fillId="3" borderId="2" xfId="12" applyFont="1" applyFill="1" applyBorder="1" applyAlignment="1" applyProtection="1">
      <alignment horizontal="left" vertical="top" wrapText="1"/>
      <protection locked="0"/>
    </xf>
    <xf numFmtId="0" fontId="7" fillId="3" borderId="2" xfId="12" applyFont="1" applyFill="1" applyBorder="1" applyAlignment="1" applyProtection="1">
      <alignment wrapText="1"/>
      <protection locked="0"/>
    </xf>
    <xf numFmtId="0" fontId="8" fillId="0" borderId="0" xfId="14" applyFont="1" applyAlignment="1">
      <alignment horizontal="left" wrapText="1"/>
    </xf>
    <xf numFmtId="0" fontId="7" fillId="0" borderId="2" xfId="17" applyFont="1" applyBorder="1" applyAlignment="1">
      <alignment horizontal="left" vertical="top" wrapText="1"/>
    </xf>
    <xf numFmtId="0" fontId="8" fillId="0" borderId="2" xfId="17" applyFont="1" applyBorder="1" applyAlignment="1">
      <alignment horizontal="left" vertical="top" wrapText="1"/>
    </xf>
    <xf numFmtId="0" fontId="7" fillId="0" borderId="35" xfId="17" applyFont="1" applyBorder="1" applyAlignment="1">
      <alignment horizontal="left" vertical="top" wrapText="1"/>
    </xf>
    <xf numFmtId="0" fontId="7" fillId="0" borderId="22" xfId="17" applyFont="1" applyBorder="1" applyAlignment="1">
      <alignment horizontal="left" vertical="top" wrapText="1"/>
    </xf>
    <xf numFmtId="0" fontId="7" fillId="0" borderId="29" xfId="17" applyFont="1" applyBorder="1" applyAlignment="1">
      <alignment horizontal="left" vertical="top" wrapText="1"/>
    </xf>
    <xf numFmtId="0" fontId="7" fillId="0" borderId="35" xfId="8" applyFont="1" applyBorder="1" applyAlignment="1">
      <alignment horizontal="left" wrapText="1"/>
    </xf>
    <xf numFmtId="0" fontId="6" fillId="0" borderId="22" xfId="17" applyBorder="1"/>
    <xf numFmtId="0" fontId="6" fillId="0" borderId="29" xfId="17" applyBorder="1"/>
    <xf numFmtId="49" fontId="8" fillId="0" borderId="26" xfId="8" applyNumberFormat="1" applyFont="1" applyBorder="1" applyAlignment="1">
      <alignment horizontal="left"/>
    </xf>
    <xf numFmtId="49" fontId="8" fillId="0" borderId="30" xfId="8" applyNumberFormat="1" applyFont="1" applyBorder="1" applyAlignment="1">
      <alignment horizontal="left"/>
    </xf>
    <xf numFmtId="49" fontId="8" fillId="0" borderId="4" xfId="8" applyNumberFormat="1" applyFont="1" applyBorder="1" applyAlignment="1">
      <alignment horizontal="left"/>
    </xf>
    <xf numFmtId="0" fontId="70" fillId="0" borderId="0" xfId="14" applyFont="1" applyAlignment="1">
      <alignment horizontal="center" wrapText="1"/>
    </xf>
    <xf numFmtId="0" fontId="7" fillId="0" borderId="54" xfId="8" applyFont="1" applyBorder="1" applyAlignment="1">
      <alignment horizontal="left" wrapText="1"/>
    </xf>
    <xf numFmtId="0" fontId="0" fillId="0" borderId="46" xfId="0" applyBorder="1"/>
    <xf numFmtId="0" fontId="0" fillId="0" borderId="28" xfId="0" applyBorder="1"/>
    <xf numFmtId="0" fontId="8" fillId="0" borderId="54" xfId="17" applyFont="1" applyBorder="1" applyAlignment="1">
      <alignment horizontal="left" vertical="top" wrapText="1"/>
    </xf>
    <xf numFmtId="0" fontId="8" fillId="0" borderId="46" xfId="17" applyFont="1" applyBorder="1" applyAlignment="1">
      <alignment horizontal="left" vertical="top" wrapText="1"/>
    </xf>
    <xf numFmtId="0" fontId="8" fillId="0" borderId="28" xfId="17" applyFont="1" applyBorder="1" applyAlignment="1">
      <alignment horizontal="left" vertical="top" wrapText="1"/>
    </xf>
    <xf numFmtId="0" fontId="7" fillId="0" borderId="23" xfId="17" applyFont="1" applyBorder="1" applyAlignment="1">
      <alignment horizontal="left" vertical="top" wrapText="1"/>
    </xf>
    <xf numFmtId="0" fontId="7" fillId="0" borderId="0" xfId="17" applyFont="1" applyAlignment="1">
      <alignment horizontal="left" vertical="top" wrapText="1"/>
    </xf>
    <xf numFmtId="0" fontId="7" fillId="0" borderId="16" xfId="17" applyFont="1" applyBorder="1" applyAlignment="1">
      <alignment horizontal="left" vertical="top" wrapText="1"/>
    </xf>
    <xf numFmtId="3" fontId="8" fillId="0" borderId="26" xfId="13" applyNumberFormat="1" applyFont="1" applyBorder="1" applyAlignment="1">
      <alignment horizontal="left" vertical="top" wrapText="1"/>
    </xf>
    <xf numFmtId="3" fontId="8" fillId="0" borderId="30" xfId="13" applyNumberFormat="1" applyFont="1" applyBorder="1" applyAlignment="1">
      <alignment horizontal="left" vertical="top" wrapText="1"/>
    </xf>
    <xf numFmtId="3" fontId="8" fillId="0" borderId="4" xfId="13" applyNumberFormat="1" applyFont="1" applyBorder="1" applyAlignment="1">
      <alignment horizontal="left" vertical="top" wrapText="1"/>
    </xf>
    <xf numFmtId="0" fontId="8" fillId="0" borderId="30" xfId="0" applyFont="1" applyBorder="1" applyAlignment="1">
      <alignment horizontal="left" wrapText="1"/>
    </xf>
    <xf numFmtId="0" fontId="8" fillId="0" borderId="4" xfId="0" applyFont="1" applyBorder="1" applyAlignment="1">
      <alignment horizontal="left" wrapText="1"/>
    </xf>
    <xf numFmtId="0" fontId="8" fillId="0" borderId="26" xfId="0" applyFont="1" applyBorder="1" applyAlignment="1">
      <alignment horizontal="left"/>
    </xf>
    <xf numFmtId="0" fontId="8" fillId="0" borderId="30" xfId="0" applyFont="1" applyBorder="1" applyAlignment="1">
      <alignment horizontal="left"/>
    </xf>
    <xf numFmtId="0" fontId="8" fillId="0" borderId="4" xfId="0" applyFont="1" applyBorder="1" applyAlignment="1">
      <alignment horizontal="left"/>
    </xf>
    <xf numFmtId="168" fontId="8" fillId="3" borderId="26" xfId="0" applyNumberFormat="1" applyFont="1" applyFill="1" applyBorder="1" applyAlignment="1" applyProtection="1">
      <alignment horizontal="left" wrapText="1"/>
      <protection locked="0"/>
    </xf>
    <xf numFmtId="168" fontId="8" fillId="3" borderId="30" xfId="0" applyNumberFormat="1" applyFont="1" applyFill="1" applyBorder="1" applyAlignment="1" applyProtection="1">
      <alignment horizontal="left" wrapText="1"/>
      <protection locked="0"/>
    </xf>
    <xf numFmtId="168" fontId="8" fillId="3" borderId="4" xfId="0" applyNumberFormat="1" applyFont="1" applyFill="1" applyBorder="1" applyAlignment="1" applyProtection="1">
      <alignment horizontal="left" wrapText="1"/>
      <protection locked="0"/>
    </xf>
    <xf numFmtId="3" fontId="8" fillId="3" borderId="26" xfId="0" applyNumberFormat="1" applyFont="1" applyFill="1" applyBorder="1" applyAlignment="1" applyProtection="1">
      <alignment horizontal="left" wrapText="1"/>
      <protection locked="0"/>
    </xf>
    <xf numFmtId="3" fontId="8" fillId="3" borderId="30" xfId="0" applyNumberFormat="1" applyFont="1" applyFill="1" applyBorder="1" applyAlignment="1" applyProtection="1">
      <alignment horizontal="left" wrapText="1"/>
      <protection locked="0"/>
    </xf>
    <xf numFmtId="3" fontId="8" fillId="3" borderId="4" xfId="0" applyNumberFormat="1" applyFont="1" applyFill="1" applyBorder="1" applyAlignment="1" applyProtection="1">
      <alignment horizontal="left" wrapText="1"/>
      <protection locked="0"/>
    </xf>
    <xf numFmtId="167" fontId="8" fillId="3" borderId="26" xfId="0" applyNumberFormat="1" applyFont="1" applyFill="1" applyBorder="1" applyAlignment="1" applyProtection="1">
      <alignment horizontal="left" wrapText="1"/>
      <protection locked="0"/>
    </xf>
    <xf numFmtId="167" fontId="8" fillId="3" borderId="30" xfId="0" applyNumberFormat="1" applyFont="1" applyFill="1" applyBorder="1" applyAlignment="1" applyProtection="1">
      <alignment horizontal="left" wrapText="1"/>
      <protection locked="0"/>
    </xf>
    <xf numFmtId="167" fontId="8" fillId="3" borderId="4" xfId="0" applyNumberFormat="1" applyFont="1" applyFill="1" applyBorder="1" applyAlignment="1" applyProtection="1">
      <alignment horizontal="left" wrapText="1"/>
      <protection locked="0"/>
    </xf>
  </cellXfs>
  <cellStyles count="41">
    <cellStyle name="Comma" xfId="1" builtinId="3"/>
    <cellStyle name="Comma 2" xfId="20" xr:uid="{00000000-0005-0000-0000-000001000000}"/>
    <cellStyle name="Comma 2 2" xfId="21" xr:uid="{00000000-0005-0000-0000-000002000000}"/>
    <cellStyle name="Comma 3" xfId="22" xr:uid="{00000000-0005-0000-0000-000003000000}"/>
    <cellStyle name="Comma 4" xfId="23" xr:uid="{00000000-0005-0000-0000-000004000000}"/>
    <cellStyle name="Comma 5" xfId="24" xr:uid="{00000000-0005-0000-0000-000005000000}"/>
    <cellStyle name="Comma0" xfId="2" xr:uid="{00000000-0005-0000-0000-000006000000}"/>
    <cellStyle name="Currency0" xfId="3" xr:uid="{00000000-0005-0000-0000-000007000000}"/>
    <cellStyle name="Date" xfId="4" xr:uid="{00000000-0005-0000-0000-000008000000}"/>
    <cellStyle name="Fixed" xfId="5" xr:uid="{00000000-0005-0000-0000-000009000000}"/>
    <cellStyle name="Heading 1" xfId="6" builtinId="16" customBuiltin="1"/>
    <cellStyle name="Heading 2" xfId="7" builtinId="17" customBuiltin="1"/>
    <cellStyle name="Hyperlink" xfId="36" builtinId="8"/>
    <cellStyle name="Normal" xfId="0" builtinId="0"/>
    <cellStyle name="Normal 2" xfId="17" xr:uid="{00000000-0005-0000-0000-00000E000000}"/>
    <cellStyle name="Normal 2 2" xfId="19" xr:uid="{00000000-0005-0000-0000-00000F000000}"/>
    <cellStyle name="Normal 2 2 2" xfId="39" xr:uid="{00000000-0005-0000-0000-000010000000}"/>
    <cellStyle name="Normal 2 3" xfId="34" xr:uid="{00000000-0005-0000-0000-000011000000}"/>
    <cellStyle name="Normal 2 4" xfId="35" xr:uid="{00000000-0005-0000-0000-000012000000}"/>
    <cellStyle name="Normal 3" xfId="18" xr:uid="{00000000-0005-0000-0000-000013000000}"/>
    <cellStyle name="Normal 3 2" xfId="25" xr:uid="{00000000-0005-0000-0000-000014000000}"/>
    <cellStyle name="Normal 3 2 2" xfId="38" xr:uid="{00000000-0005-0000-0000-000015000000}"/>
    <cellStyle name="Normal 3 3" xfId="26" xr:uid="{00000000-0005-0000-0000-000016000000}"/>
    <cellStyle name="Normal 4" xfId="27" xr:uid="{00000000-0005-0000-0000-000017000000}"/>
    <cellStyle name="Normal 5" xfId="37" xr:uid="{00000000-0005-0000-0000-000018000000}"/>
    <cellStyle name="Normal 6" xfId="40" xr:uid="{7593F487-CA5D-4540-93C2-D8B1ADD3A037}"/>
    <cellStyle name="Normal_Att HE-14-Cash" xfId="8" xr:uid="{00000000-0005-0000-0000-000019000000}"/>
    <cellStyle name="Normal_Att_C" xfId="9" xr:uid="{00000000-0005-0000-0000-00001A000000}"/>
    <cellStyle name="Normal_Att_E" xfId="10" xr:uid="{00000000-0005-0000-0000-00001B000000}"/>
    <cellStyle name="Normal_Book2" xfId="11" xr:uid="{00000000-0005-0000-0000-00001C000000}"/>
    <cellStyle name="Normal_Certification tab (version 2)" xfId="12" xr:uid="{00000000-0005-0000-0000-00001D000000}"/>
    <cellStyle name="Normal_Certification tab (version 2) (2)" xfId="13" xr:uid="{00000000-0005-0000-0000-00001E000000}"/>
    <cellStyle name="Normal_Receivables" xfId="14" xr:uid="{00000000-0005-0000-0000-00001F000000}"/>
    <cellStyle name="Normal_VLOOKUP" xfId="15" xr:uid="{00000000-0005-0000-0000-000020000000}"/>
    <cellStyle name="Percent 2" xfId="28" xr:uid="{00000000-0005-0000-0000-000021000000}"/>
    <cellStyle name="Percent 2 2" xfId="29" xr:uid="{00000000-0005-0000-0000-000022000000}"/>
    <cellStyle name="Percent 3" xfId="30" xr:uid="{00000000-0005-0000-0000-000023000000}"/>
    <cellStyle name="Percent 4" xfId="31" xr:uid="{00000000-0005-0000-0000-000024000000}"/>
    <cellStyle name="PSChar" xfId="32" xr:uid="{00000000-0005-0000-0000-000025000000}"/>
    <cellStyle name="PSInt" xfId="33" xr:uid="{00000000-0005-0000-0000-000026000000}"/>
    <cellStyle name="Total" xfId="16" builtinId="25" customBuiltin="1"/>
  </cellStyles>
  <dxfs count="92">
    <dxf>
      <font>
        <b/>
        <i val="0"/>
        <color rgb="FFFF0000"/>
      </font>
    </dxf>
    <dxf>
      <font>
        <b/>
        <i val="0"/>
        <color rgb="FFFF0000"/>
      </font>
    </dxf>
    <dxf>
      <font>
        <b/>
        <i val="0"/>
        <color rgb="FFFF0000"/>
      </font>
    </dxf>
    <dxf>
      <font>
        <b/>
        <i val="0"/>
        <color rgb="FFFF0000"/>
      </font>
    </dxf>
    <dxf>
      <font>
        <b/>
        <i val="0"/>
        <color rgb="FFFF0000"/>
      </font>
    </dxf>
    <dxf>
      <font>
        <b/>
        <i val="0"/>
        <condense val="0"/>
        <extend val="0"/>
        <color indexed="10"/>
      </font>
      <fill>
        <patternFill>
          <bgColor indexed="42"/>
        </patternFill>
      </fill>
    </dxf>
    <dxf>
      <font>
        <b/>
        <i val="0"/>
        <color indexed="10"/>
      </font>
      <fill>
        <patternFill>
          <bgColor indexed="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condense val="0"/>
        <extend val="0"/>
        <color indexed="10"/>
      </font>
      <fill>
        <patternFill>
          <bgColor indexed="41"/>
        </patternFill>
      </fill>
      <border>
        <left style="thin">
          <color indexed="64"/>
        </left>
        <right style="thin">
          <color indexed="64"/>
        </right>
        <top style="thin">
          <color indexed="64"/>
        </top>
        <bottom style="thin">
          <color indexed="64"/>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8" tint="0.79998168889431442"/>
        </patternFill>
      </fill>
    </dxf>
  </dxfs>
  <tableStyles count="1" defaultTableStyle="TableStyleMedium9" defaultPivotStyle="PivotStyleLight16">
    <tableStyle name="Invisible" pivot="0" table="0" count="0" xr9:uid="{1F333BA7-0176-4971-B95F-DAEC7886AECB}"/>
  </tableStyles>
  <colors>
    <mruColors>
      <color rgb="FF0000FF"/>
      <color rgb="FFFFFF66"/>
      <color rgb="FFFFFF99"/>
      <color rgb="FF0033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60960</xdr:colOff>
          <xdr:row>45</xdr:row>
          <xdr:rowOff>22860</xdr:rowOff>
        </xdr:from>
        <xdr:to>
          <xdr:col>10</xdr:col>
          <xdr:colOff>365760</xdr:colOff>
          <xdr:row>46</xdr:row>
          <xdr:rowOff>76200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200-0000271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42</xdr:row>
          <xdr:rowOff>22860</xdr:rowOff>
        </xdr:from>
        <xdr:to>
          <xdr:col>10</xdr:col>
          <xdr:colOff>365760</xdr:colOff>
          <xdr:row>43</xdr:row>
          <xdr:rowOff>76200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200-0000291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39</xdr:row>
          <xdr:rowOff>22860</xdr:rowOff>
        </xdr:from>
        <xdr:to>
          <xdr:col>10</xdr:col>
          <xdr:colOff>365760</xdr:colOff>
          <xdr:row>40</xdr:row>
          <xdr:rowOff>76200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200-00002A1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36</xdr:row>
          <xdr:rowOff>22860</xdr:rowOff>
        </xdr:from>
        <xdr:to>
          <xdr:col>10</xdr:col>
          <xdr:colOff>365760</xdr:colOff>
          <xdr:row>37</xdr:row>
          <xdr:rowOff>76200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200-00002B1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31</xdr:row>
          <xdr:rowOff>22860</xdr:rowOff>
        </xdr:from>
        <xdr:to>
          <xdr:col>10</xdr:col>
          <xdr:colOff>365760</xdr:colOff>
          <xdr:row>32</xdr:row>
          <xdr:rowOff>76200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200-00002C1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28</xdr:row>
          <xdr:rowOff>22860</xdr:rowOff>
        </xdr:from>
        <xdr:to>
          <xdr:col>10</xdr:col>
          <xdr:colOff>365760</xdr:colOff>
          <xdr:row>29</xdr:row>
          <xdr:rowOff>76200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200-00002D1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25</xdr:row>
          <xdr:rowOff>22860</xdr:rowOff>
        </xdr:from>
        <xdr:to>
          <xdr:col>10</xdr:col>
          <xdr:colOff>365760</xdr:colOff>
          <xdr:row>26</xdr:row>
          <xdr:rowOff>76200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200-00002E1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22</xdr:row>
          <xdr:rowOff>22860</xdr:rowOff>
        </xdr:from>
        <xdr:to>
          <xdr:col>10</xdr:col>
          <xdr:colOff>365760</xdr:colOff>
          <xdr:row>23</xdr:row>
          <xdr:rowOff>76200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200-00002F18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ardinalproject.virginia.gov/documents/Agency_Conta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cts"/>
      <sheetName val="ModuleInterfaceUsage"/>
      <sheetName val="List Builder"/>
      <sheetName val="Agency Profiles"/>
      <sheetName val="listBuilderDataAgencies"/>
      <sheetName val="listBuilderDataContacts"/>
      <sheetName val="Values &amp; Lists"/>
    </sheetNames>
    <sheetDataSet>
      <sheetData sheetId="0"/>
      <sheetData sheetId="1"/>
      <sheetData sheetId="2"/>
      <sheetData sheetId="3"/>
      <sheetData sheetId="4"/>
      <sheetData sheetId="5"/>
      <sheetData sheetId="6">
        <row r="2">
          <cell r="A2" t="str">
            <v>is</v>
          </cell>
          <cell r="B2" t="str">
            <v>Yes</v>
          </cell>
          <cell r="C2" t="str">
            <v>ANY</v>
          </cell>
          <cell r="D2">
            <v>1</v>
          </cell>
          <cell r="E2" t="str">
            <v>ANY</v>
          </cell>
          <cell r="F2" t="str">
            <v>Online</v>
          </cell>
          <cell r="G2" t="str">
            <v>ANY</v>
          </cell>
        </row>
        <row r="3">
          <cell r="A3" t="str">
            <v>is not</v>
          </cell>
          <cell r="B3" t="str">
            <v>No</v>
          </cell>
          <cell r="C3" t="str">
            <v>Yes</v>
          </cell>
          <cell r="D3">
            <v>2</v>
          </cell>
          <cell r="E3">
            <v>1</v>
          </cell>
          <cell r="F3" t="str">
            <v>Interface</v>
          </cell>
          <cell r="G3" t="str">
            <v>Online</v>
          </cell>
        </row>
        <row r="4">
          <cell r="C4" t="str">
            <v>No</v>
          </cell>
          <cell r="E4">
            <v>2</v>
          </cell>
          <cell r="F4" t="str">
            <v>No</v>
          </cell>
          <cell r="G4" t="str">
            <v>Interface</v>
          </cell>
        </row>
        <row r="5">
          <cell r="G5" t="str">
            <v>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XFC701"/>
  <sheetViews>
    <sheetView showGridLines="0" tabSelected="1" zoomScaleNormal="100" zoomScaleSheetLayoutView="100" workbookViewId="0">
      <selection activeCell="C1" sqref="C1:F1"/>
    </sheetView>
  </sheetViews>
  <sheetFormatPr defaultColWidth="6.6640625" defaultRowHeight="13.2" x14ac:dyDescent="0.25"/>
  <cols>
    <col min="1" max="1" width="7.6640625" style="61" customWidth="1"/>
    <col min="2" max="2" width="8.33203125" style="73" customWidth="1"/>
    <col min="3" max="3" width="98.33203125" style="74" customWidth="1"/>
    <col min="4" max="4" width="20.44140625" style="61" customWidth="1"/>
    <col min="5" max="5" width="50.88671875" style="61" customWidth="1"/>
    <col min="6" max="6" width="3.6640625" style="61" customWidth="1"/>
    <col min="7" max="7" width="5.109375" style="61" customWidth="1"/>
    <col min="8" max="8" width="62.44140625" style="61" hidden="1" customWidth="1"/>
    <col min="9" max="9" width="45.44140625" style="61" hidden="1" customWidth="1"/>
    <col min="10" max="10" width="2.109375" style="61" customWidth="1"/>
    <col min="11" max="11" width="6.6640625" style="61" customWidth="1"/>
    <col min="12" max="12" width="10.33203125" style="62" customWidth="1"/>
    <col min="13" max="13" width="4.109375" style="61" customWidth="1"/>
    <col min="14" max="15" width="6.6640625" style="61" hidden="1" customWidth="1"/>
    <col min="16" max="16" width="8.6640625" style="61" hidden="1" customWidth="1"/>
    <col min="17" max="17" width="6.6640625" style="61" customWidth="1"/>
    <col min="18" max="18" width="24.109375" style="61" customWidth="1"/>
    <col min="19" max="19" width="24.33203125" style="61" customWidth="1"/>
    <col min="20" max="25" width="6.6640625" style="61" customWidth="1"/>
    <col min="26" max="26" width="11.109375" style="61" customWidth="1"/>
    <col min="27" max="16384" width="6.6640625" style="61"/>
  </cols>
  <sheetData>
    <row r="1" spans="1:16" ht="13.8" thickBot="1" x14ac:dyDescent="0.3">
      <c r="A1" s="375" t="s">
        <v>247</v>
      </c>
      <c r="B1" s="376"/>
      <c r="C1" s="372"/>
      <c r="D1" s="373"/>
      <c r="E1" s="373"/>
      <c r="F1" s="373"/>
      <c r="G1" s="60"/>
      <c r="J1" s="62"/>
      <c r="K1" s="63"/>
      <c r="L1" s="64"/>
      <c r="M1" s="65"/>
    </row>
    <row r="2" spans="1:16" ht="13.8" thickBot="1" x14ac:dyDescent="0.3">
      <c r="A2" s="375" t="s">
        <v>248</v>
      </c>
      <c r="B2" s="376"/>
      <c r="C2" s="374" t="str">
        <f>IF(ISNA(VLOOKUP(C1,'ALL AGENCY TABLE'!A:D,3,FALSE)),"",(VLOOKUP(C1,'ALL AGENCY TABLE'!A:D,3,FALSE)))</f>
        <v/>
      </c>
      <c r="D2" s="374"/>
      <c r="E2" s="374"/>
      <c r="F2" s="374"/>
      <c r="G2" s="66"/>
      <c r="H2" s="67" t="s">
        <v>43</v>
      </c>
      <c r="J2" s="62"/>
      <c r="K2" s="68"/>
      <c r="L2" s="69"/>
      <c r="M2" s="65"/>
      <c r="N2" s="70"/>
    </row>
    <row r="3" spans="1:16" ht="26.25" customHeight="1" x14ac:dyDescent="0.25">
      <c r="A3" s="375" t="s">
        <v>188</v>
      </c>
      <c r="B3" s="376"/>
      <c r="C3" s="372"/>
      <c r="D3" s="372"/>
      <c r="E3" s="372"/>
      <c r="F3" s="372"/>
      <c r="G3" s="66"/>
      <c r="J3" s="62"/>
      <c r="L3" s="69"/>
      <c r="M3" s="65"/>
      <c r="N3" s="70"/>
    </row>
    <row r="4" spans="1:16" ht="24" customHeight="1" x14ac:dyDescent="0.25">
      <c r="A4" s="375" t="s">
        <v>579</v>
      </c>
      <c r="B4" s="376"/>
      <c r="C4" s="377"/>
      <c r="D4" s="377"/>
      <c r="E4" s="377"/>
      <c r="F4" s="377"/>
      <c r="G4" s="66"/>
      <c r="J4" s="62"/>
      <c r="L4" s="69"/>
      <c r="M4" s="65"/>
      <c r="N4" s="70"/>
    </row>
    <row r="5" spans="1:16" ht="28.2" customHeight="1" x14ac:dyDescent="0.25">
      <c r="A5" s="375" t="s">
        <v>652</v>
      </c>
      <c r="B5" s="376"/>
      <c r="C5" s="369"/>
      <c r="D5" s="370"/>
      <c r="E5" s="370"/>
      <c r="F5" s="371"/>
      <c r="G5" s="66"/>
      <c r="H5" s="71"/>
      <c r="J5" s="62"/>
      <c r="L5" s="69"/>
      <c r="M5" s="65"/>
      <c r="N5" s="70"/>
    </row>
    <row r="6" spans="1:16" x14ac:dyDescent="0.25">
      <c r="A6" s="375" t="s">
        <v>199</v>
      </c>
      <c r="B6" s="376"/>
      <c r="C6" s="382"/>
      <c r="D6" s="382"/>
      <c r="E6" s="382"/>
      <c r="F6" s="382"/>
      <c r="G6" s="72"/>
      <c r="J6" s="62"/>
      <c r="L6" s="69"/>
      <c r="M6" s="65"/>
      <c r="N6" s="70"/>
    </row>
    <row r="7" spans="1:16" ht="4.5" customHeight="1" x14ac:dyDescent="0.25">
      <c r="J7" s="62"/>
      <c r="L7" s="69"/>
      <c r="M7" s="65"/>
      <c r="N7" s="70"/>
    </row>
    <row r="8" spans="1:16" ht="15.75" customHeight="1" x14ac:dyDescent="0.25">
      <c r="B8" s="75" t="s">
        <v>229</v>
      </c>
      <c r="C8" s="76"/>
      <c r="D8" s="77"/>
      <c r="E8" s="77"/>
      <c r="J8" s="62"/>
      <c r="L8" s="69"/>
      <c r="M8" s="65"/>
    </row>
    <row r="9" spans="1:16" s="78" customFormat="1" ht="15.75" hidden="1" customHeight="1" x14ac:dyDescent="0.25">
      <c r="C9" s="383" t="s">
        <v>394</v>
      </c>
      <c r="D9" s="384"/>
      <c r="E9" s="384"/>
      <c r="F9" s="385"/>
      <c r="J9" s="62"/>
      <c r="L9" s="79"/>
      <c r="M9" s="80"/>
      <c r="N9" s="81"/>
      <c r="P9" s="61"/>
    </row>
    <row r="10" spans="1:16" ht="15.75" customHeight="1" x14ac:dyDescent="0.25">
      <c r="B10" s="61"/>
      <c r="C10" s="378" t="s">
        <v>675</v>
      </c>
      <c r="D10" s="378"/>
      <c r="E10" s="378"/>
      <c r="F10" s="378"/>
      <c r="J10" s="62"/>
      <c r="L10" s="69"/>
      <c r="M10" s="65"/>
      <c r="N10" s="70"/>
    </row>
    <row r="11" spans="1:16" ht="15.75" customHeight="1" x14ac:dyDescent="0.25">
      <c r="B11" s="61"/>
      <c r="C11" s="386" t="s">
        <v>676</v>
      </c>
      <c r="D11" s="387"/>
      <c r="E11" s="387"/>
      <c r="F11" s="388"/>
      <c r="J11" s="62"/>
      <c r="L11" s="69"/>
      <c r="M11" s="65"/>
      <c r="N11" s="70"/>
    </row>
    <row r="12" spans="1:16" ht="15.75" customHeight="1" x14ac:dyDescent="0.25">
      <c r="B12" s="61"/>
      <c r="C12" s="378" t="s">
        <v>677</v>
      </c>
      <c r="D12" s="378"/>
      <c r="E12" s="378"/>
      <c r="F12" s="378"/>
      <c r="J12" s="62"/>
      <c r="L12" s="69"/>
      <c r="M12" s="65"/>
      <c r="N12" s="70"/>
    </row>
    <row r="13" spans="1:16" hidden="1" x14ac:dyDescent="0.25">
      <c r="B13" s="61"/>
      <c r="C13" s="389" t="s">
        <v>412</v>
      </c>
      <c r="D13" s="389"/>
      <c r="E13" s="389"/>
      <c r="F13" s="389"/>
      <c r="J13" s="62"/>
      <c r="L13" s="69"/>
      <c r="M13" s="65"/>
      <c r="N13" s="70"/>
    </row>
    <row r="14" spans="1:16" ht="15.75" customHeight="1" x14ac:dyDescent="0.25">
      <c r="B14" s="61"/>
      <c r="C14" s="378" t="s">
        <v>678</v>
      </c>
      <c r="D14" s="378"/>
      <c r="E14" s="378"/>
      <c r="F14" s="378"/>
      <c r="J14" s="62"/>
      <c r="L14" s="69"/>
      <c r="M14" s="65"/>
      <c r="N14" s="70"/>
    </row>
    <row r="15" spans="1:16" hidden="1" x14ac:dyDescent="0.25">
      <c r="B15" s="61"/>
      <c r="C15" s="378"/>
      <c r="D15" s="378"/>
      <c r="E15" s="378"/>
      <c r="F15" s="378"/>
      <c r="J15" s="62"/>
      <c r="L15" s="69"/>
      <c r="M15" s="65"/>
      <c r="N15" s="70"/>
    </row>
    <row r="16" spans="1:16" ht="15.75" customHeight="1" x14ac:dyDescent="0.25">
      <c r="B16" s="61"/>
      <c r="C16" s="378" t="s">
        <v>679</v>
      </c>
      <c r="D16" s="378"/>
      <c r="E16" s="378"/>
      <c r="F16" s="378"/>
      <c r="J16" s="62"/>
      <c r="M16" s="65"/>
      <c r="N16" s="70"/>
    </row>
    <row r="17" spans="2:16" ht="15.75" customHeight="1" x14ac:dyDescent="0.25">
      <c r="B17" s="61"/>
      <c r="C17" s="378" t="s">
        <v>680</v>
      </c>
      <c r="D17" s="378"/>
      <c r="E17" s="378"/>
      <c r="F17" s="378"/>
      <c r="J17" s="62"/>
      <c r="L17" s="69"/>
      <c r="M17" s="65"/>
      <c r="N17" s="70"/>
    </row>
    <row r="18" spans="2:16" ht="15.75" customHeight="1" x14ac:dyDescent="0.25">
      <c r="B18" s="61"/>
      <c r="C18" s="83" t="s">
        <v>657</v>
      </c>
      <c r="D18" s="84"/>
      <c r="E18" s="84"/>
      <c r="F18" s="85"/>
      <c r="J18" s="62"/>
      <c r="M18" s="65"/>
      <c r="N18" s="70"/>
    </row>
    <row r="19" spans="2:16" ht="15.75" customHeight="1" x14ac:dyDescent="0.25">
      <c r="B19" s="61"/>
      <c r="C19" s="378" t="s">
        <v>681</v>
      </c>
      <c r="D19" s="378"/>
      <c r="E19" s="378"/>
      <c r="F19" s="378"/>
      <c r="J19" s="62"/>
      <c r="L19" s="69"/>
      <c r="M19" s="65"/>
      <c r="N19" s="70"/>
    </row>
    <row r="20" spans="2:16" ht="15.75" customHeight="1" x14ac:dyDescent="0.25">
      <c r="B20" s="61"/>
      <c r="C20" s="378" t="s">
        <v>792</v>
      </c>
      <c r="D20" s="378"/>
      <c r="E20" s="378"/>
      <c r="F20" s="378"/>
      <c r="J20" s="62"/>
      <c r="L20" s="69"/>
      <c r="M20" s="65"/>
      <c r="N20" s="70"/>
    </row>
    <row r="21" spans="2:16" ht="13.8" thickBot="1" x14ac:dyDescent="0.3"/>
    <row r="22" spans="2:16" ht="13.8" hidden="1" thickBot="1" x14ac:dyDescent="0.3">
      <c r="B22" s="86"/>
      <c r="C22" s="87"/>
      <c r="H22" s="88"/>
      <c r="L22" s="69"/>
      <c r="M22" s="65"/>
      <c r="N22" s="70"/>
    </row>
    <row r="23" spans="2:16" ht="34.5" customHeight="1" thickBot="1" x14ac:dyDescent="0.35">
      <c r="B23" s="380" t="s">
        <v>289</v>
      </c>
      <c r="C23" s="381"/>
      <c r="D23" s="381"/>
      <c r="E23" s="381"/>
      <c r="F23" s="381"/>
      <c r="H23" s="357" t="s">
        <v>38</v>
      </c>
      <c r="I23" s="358"/>
      <c r="J23" s="89"/>
      <c r="L23" s="69"/>
      <c r="M23" s="65"/>
      <c r="N23" s="70"/>
    </row>
    <row r="24" spans="2:16" ht="5.25" customHeight="1" x14ac:dyDescent="0.25">
      <c r="B24" s="90"/>
      <c r="C24" s="90"/>
      <c r="D24" s="90"/>
      <c r="E24" s="90"/>
      <c r="F24" s="90"/>
      <c r="H24" s="91"/>
      <c r="I24" s="91"/>
      <c r="J24" s="89"/>
      <c r="L24" s="69"/>
      <c r="M24" s="65"/>
      <c r="N24" s="70"/>
    </row>
    <row r="25" spans="2:16" ht="31.5" customHeight="1" thickBot="1" x14ac:dyDescent="0.3">
      <c r="B25" s="379" t="s">
        <v>775</v>
      </c>
      <c r="C25" s="379"/>
      <c r="D25" s="379"/>
      <c r="E25" s="379"/>
      <c r="F25" s="90"/>
      <c r="H25" s="92"/>
      <c r="I25" s="92"/>
      <c r="J25" s="89"/>
      <c r="L25" s="69"/>
      <c r="M25" s="65"/>
      <c r="N25" s="70"/>
    </row>
    <row r="26" spans="2:16" ht="36.75" customHeight="1" thickBot="1" x14ac:dyDescent="0.3">
      <c r="B26" s="362" t="s">
        <v>287</v>
      </c>
      <c r="C26" s="363"/>
      <c r="D26" s="364"/>
      <c r="E26" s="93"/>
      <c r="F26" s="90"/>
      <c r="H26" s="92"/>
      <c r="I26" s="92"/>
      <c r="L26" s="69"/>
      <c r="M26" s="65"/>
      <c r="N26" s="70"/>
    </row>
    <row r="27" spans="2:16" ht="6.75" customHeight="1" x14ac:dyDescent="0.25">
      <c r="H27" s="92"/>
      <c r="I27" s="92"/>
      <c r="L27" s="69"/>
      <c r="M27" s="65"/>
      <c r="N27" s="70"/>
    </row>
    <row r="28" spans="2:16" ht="13.5" customHeight="1" thickBot="1" x14ac:dyDescent="0.3">
      <c r="B28" s="342" t="s">
        <v>766</v>
      </c>
      <c r="C28" s="342"/>
      <c r="D28" s="342"/>
      <c r="E28" s="342"/>
      <c r="F28" s="342"/>
      <c r="H28" s="94"/>
      <c r="I28" s="89"/>
      <c r="L28" s="69"/>
      <c r="M28" s="65"/>
      <c r="N28" s="70"/>
    </row>
    <row r="29" spans="2:16" x14ac:dyDescent="0.25">
      <c r="B29" s="95" t="s">
        <v>72</v>
      </c>
      <c r="C29" s="96" t="s">
        <v>168</v>
      </c>
      <c r="D29" s="97" t="str">
        <f>IF(H33=TRUE,"Yes","No")</f>
        <v>No</v>
      </c>
      <c r="E29" s="98"/>
      <c r="H29" s="99" t="s">
        <v>501</v>
      </c>
      <c r="I29" s="100"/>
      <c r="M29" s="65"/>
    </row>
    <row r="30" spans="2:16" x14ac:dyDescent="0.25">
      <c r="B30" s="95"/>
      <c r="C30" s="101" t="s">
        <v>504</v>
      </c>
      <c r="D30" s="98"/>
      <c r="E30" s="98"/>
      <c r="H30" s="102"/>
      <c r="I30" s="100"/>
      <c r="M30" s="65"/>
      <c r="N30" s="103" t="s">
        <v>74</v>
      </c>
      <c r="P30" s="61">
        <f>INDEX('ALL AGENCY TABLE'!A:A,MATCH(Checklist!C30,'ALL AGENCY TABLE'!C:C,0))</f>
        <v>141</v>
      </c>
    </row>
    <row r="31" spans="2:16" x14ac:dyDescent="0.25">
      <c r="B31" s="95"/>
      <c r="C31" s="104" t="s">
        <v>202</v>
      </c>
      <c r="D31" s="98"/>
      <c r="E31" s="98"/>
      <c r="H31" s="102"/>
      <c r="I31" s="100"/>
      <c r="M31" s="65"/>
      <c r="N31" s="103" t="s">
        <v>71</v>
      </c>
      <c r="P31" s="61" t="e">
        <f>INDEX('ALL AGENCY TABLE'!A:A,MATCH(Checklist!C31,'ALL AGENCY TABLE'!C:C,0))</f>
        <v>#N/A</v>
      </c>
    </row>
    <row r="32" spans="2:16" x14ac:dyDescent="0.25">
      <c r="B32" s="95"/>
      <c r="C32" s="104" t="s">
        <v>46</v>
      </c>
      <c r="D32" s="98"/>
      <c r="E32" s="98"/>
      <c r="H32" s="102"/>
      <c r="I32" s="100"/>
      <c r="M32" s="65"/>
      <c r="N32" s="103" t="s">
        <v>321</v>
      </c>
      <c r="P32" s="61">
        <f>INDEX('ALL AGENCY TABLE'!A:A,MATCH(Checklist!C32,'ALL AGENCY TABLE'!C:C,0))</f>
        <v>151</v>
      </c>
    </row>
    <row r="33" spans="3:16" ht="15.75" customHeight="1" thickBot="1" x14ac:dyDescent="0.3">
      <c r="C33" s="104" t="s">
        <v>299</v>
      </c>
      <c r="D33" s="103"/>
      <c r="E33" s="103"/>
      <c r="H33" s="105" t="b">
        <f>OR(H36=TRUE,I36=TRUE)</f>
        <v>0</v>
      </c>
      <c r="I33" s="106"/>
      <c r="M33" s="65"/>
      <c r="P33" s="61" t="e">
        <f>INDEX('ALL AGENCY TABLE'!A:A,MATCH(Checklist!C33,'ALL AGENCY TABLE'!C:C,0))</f>
        <v>#N/A</v>
      </c>
    </row>
    <row r="34" spans="3:16" ht="12.75" hidden="1" customHeight="1" x14ac:dyDescent="0.25">
      <c r="C34" s="107" t="s">
        <v>87</v>
      </c>
      <c r="D34" s="103"/>
      <c r="E34" s="103"/>
      <c r="H34" s="108" t="s">
        <v>13</v>
      </c>
      <c r="I34" s="109" t="s">
        <v>14</v>
      </c>
      <c r="M34" s="65"/>
      <c r="N34" s="70"/>
      <c r="P34" s="61" t="e">
        <f>INDEX('ALL AGENCY TABLE'!A:A,MATCH(Checklist!C34,'ALL AGENCY TABLE'!C:C,0))</f>
        <v>#N/A</v>
      </c>
    </row>
    <row r="35" spans="3:16" x14ac:dyDescent="0.25">
      <c r="C35" s="104" t="s">
        <v>381</v>
      </c>
      <c r="D35" s="103"/>
      <c r="E35" s="103"/>
      <c r="H35" s="110"/>
      <c r="I35" s="111"/>
      <c r="M35" s="65"/>
      <c r="N35" s="70"/>
      <c r="P35" s="61">
        <f>INDEX('ALL AGENCY TABLE'!A:A,MATCH(Checklist!C35,'ALL AGENCY TABLE'!C:C,0))</f>
        <v>841</v>
      </c>
    </row>
    <row r="36" spans="3:16" ht="15.6" customHeight="1" thickBot="1" x14ac:dyDescent="0.3">
      <c r="C36" s="104" t="s">
        <v>100</v>
      </c>
      <c r="D36" s="103"/>
      <c r="E36" s="103"/>
      <c r="H36" s="112" t="b">
        <f>OR(C1=301,C1=701,C1=440,C1=194,C1=129,C1=777,C1=720,C1=409,C1=154,C1=222,C1=152,C1=417,C1=263,C1=146,C1=172,C1=174,C1=711,C1=182,C1=238,C1=136,C1=117,C1=141,C1=765,C1=161,C1=922, C1=127)</f>
        <v>0</v>
      </c>
      <c r="I36" s="113" t="b">
        <f>OR(C1=203,C1=702,C1=151,C1=149,C1=841,C1=128,C1=180,C1=903)</f>
        <v>0</v>
      </c>
      <c r="M36" s="65"/>
      <c r="N36" s="70"/>
      <c r="P36" s="61" t="e">
        <f>INDEX('ALL AGENCY TABLE'!A:A,MATCH(Checklist!C36,'ALL AGENCY TABLE'!C:C,0))</f>
        <v>#N/A</v>
      </c>
    </row>
    <row r="37" spans="3:16" ht="15.75" hidden="1" customHeight="1" x14ac:dyDescent="0.25">
      <c r="C37" s="107"/>
      <c r="D37" s="68"/>
      <c r="E37" s="68"/>
      <c r="M37" s="65"/>
      <c r="N37" s="70"/>
      <c r="P37" s="61" t="e">
        <f>INDEX('ALL AGENCY TABLE'!A:A,MATCH(Checklist!C37,'ALL AGENCY TABLE'!C:C,0))</f>
        <v>#N/A</v>
      </c>
    </row>
    <row r="38" spans="3:16" ht="12.75" hidden="1" customHeight="1" x14ac:dyDescent="0.25">
      <c r="C38" s="107" t="s">
        <v>75</v>
      </c>
      <c r="D38" s="103"/>
      <c r="E38" s="103"/>
      <c r="M38" s="65"/>
      <c r="N38" s="70"/>
      <c r="P38" s="61" t="e">
        <f>INDEX('ALL AGENCY TABLE'!A:A,MATCH(Checklist!C38,'ALL AGENCY TABLE'!C:C,0))</f>
        <v>#N/A</v>
      </c>
    </row>
    <row r="39" spans="3:16" ht="15.75" customHeight="1" x14ac:dyDescent="0.25">
      <c r="C39" s="104" t="s">
        <v>76</v>
      </c>
      <c r="D39" s="103"/>
      <c r="E39" s="103"/>
      <c r="M39" s="65"/>
      <c r="N39" s="70"/>
      <c r="P39" s="61" t="e">
        <f>INDEX('ALL AGENCY TABLE'!A:A,MATCH(Checklist!C39,'ALL AGENCY TABLE'!C:C,0))</f>
        <v>#N/A</v>
      </c>
    </row>
    <row r="40" spans="3:16" ht="15.75" customHeight="1" x14ac:dyDescent="0.25">
      <c r="C40" s="104" t="s">
        <v>482</v>
      </c>
      <c r="D40" s="103"/>
      <c r="E40" s="103"/>
      <c r="M40" s="65"/>
      <c r="N40" s="70"/>
      <c r="P40" s="61">
        <f>INDEX('ALL AGENCY TABLE'!A:A,MATCH(Checklist!C40,'ALL AGENCY TABLE'!C:C,0))</f>
        <v>127</v>
      </c>
    </row>
    <row r="41" spans="3:16" ht="15.75" customHeight="1" x14ac:dyDescent="0.25">
      <c r="C41" s="104" t="s">
        <v>571</v>
      </c>
      <c r="D41" s="103"/>
      <c r="E41" s="103"/>
      <c r="M41" s="65"/>
      <c r="N41" s="70"/>
      <c r="P41" s="61">
        <f>INDEX('ALL AGENCY TABLE'!A:A,MATCH(Checklist!C41,'ALL AGENCY TABLE'!C:C,0))</f>
        <v>409</v>
      </c>
    </row>
    <row r="42" spans="3:16" ht="15.75" customHeight="1" x14ac:dyDescent="0.25">
      <c r="C42" s="104" t="s">
        <v>77</v>
      </c>
      <c r="D42" s="103"/>
      <c r="E42" s="103"/>
      <c r="M42" s="65"/>
      <c r="N42" s="70"/>
      <c r="P42" s="61">
        <f>INDEX('ALL AGENCY TABLE'!A:A,MATCH(Checklist!C42,'ALL AGENCY TABLE'!C:C,0))</f>
        <v>440</v>
      </c>
    </row>
    <row r="43" spans="3:16" ht="15.75" customHeight="1" x14ac:dyDescent="0.25">
      <c r="C43" s="104" t="s">
        <v>78</v>
      </c>
      <c r="D43" s="103"/>
      <c r="E43" s="103"/>
      <c r="M43" s="65"/>
      <c r="N43" s="70"/>
      <c r="P43" s="61" t="e">
        <f>INDEX('ALL AGENCY TABLE'!A:A,MATCH(Checklist!C43,'ALL AGENCY TABLE'!C:C,0))</f>
        <v>#N/A</v>
      </c>
    </row>
    <row r="44" spans="3:16" hidden="1" x14ac:dyDescent="0.25">
      <c r="C44" s="107"/>
      <c r="D44" s="365"/>
      <c r="E44" s="366"/>
      <c r="H44" s="61" t="b">
        <f>OR(C1=129,C1=149)</f>
        <v>0</v>
      </c>
      <c r="M44" s="65"/>
      <c r="N44" s="70"/>
      <c r="P44" s="61" t="e">
        <f>INDEX('ALL AGENCY TABLE'!A:A,MATCH(Checklist!C44,'ALL AGENCY TABLE'!C:C,0))</f>
        <v>#N/A</v>
      </c>
    </row>
    <row r="45" spans="3:16" ht="15.75" customHeight="1" x14ac:dyDescent="0.25">
      <c r="C45" s="104" t="s">
        <v>542</v>
      </c>
      <c r="D45" s="103"/>
      <c r="E45" s="103"/>
      <c r="M45" s="65"/>
      <c r="N45" s="70"/>
      <c r="P45" s="61" t="e">
        <f>INDEX('ALL AGENCY TABLE'!A:A,MATCH(Checklist!C45,'ALL AGENCY TABLE'!C:C,0))</f>
        <v>#N/A</v>
      </c>
    </row>
    <row r="46" spans="3:16" ht="15.75" customHeight="1" x14ac:dyDescent="0.25">
      <c r="C46" s="104" t="s">
        <v>79</v>
      </c>
      <c r="D46" s="103"/>
      <c r="E46" s="103"/>
      <c r="M46" s="65"/>
      <c r="N46" s="70"/>
      <c r="P46" s="61">
        <f>INDEX('ALL AGENCY TABLE'!A:A,MATCH(Checklist!C46,'ALL AGENCY TABLE'!C:C,0))</f>
        <v>777</v>
      </c>
    </row>
    <row r="47" spans="3:16" ht="15.75" customHeight="1" x14ac:dyDescent="0.25">
      <c r="C47" s="104" t="s">
        <v>6</v>
      </c>
      <c r="D47" s="103"/>
      <c r="E47" s="103"/>
      <c r="M47" s="65"/>
      <c r="N47" s="70"/>
      <c r="P47" s="61">
        <f>INDEX('ALL AGENCY TABLE'!A:A,MATCH(Checklist!C47,'ALL AGENCY TABLE'!C:C,0))</f>
        <v>154</v>
      </c>
    </row>
    <row r="48" spans="3:16" ht="15.75" customHeight="1" x14ac:dyDescent="0.25">
      <c r="C48" s="104" t="s">
        <v>80</v>
      </c>
      <c r="D48" s="103"/>
      <c r="E48" s="103"/>
      <c r="M48" s="65"/>
      <c r="N48" s="70"/>
      <c r="P48" s="61" t="e">
        <f>INDEX('ALL AGENCY TABLE'!A:A,MATCH(Checklist!C48,'ALL AGENCY TABLE'!C:C,0))</f>
        <v>#N/A</v>
      </c>
    </row>
    <row r="49" spans="3:16" x14ac:dyDescent="0.25">
      <c r="C49" s="104" t="s">
        <v>505</v>
      </c>
      <c r="D49" s="103"/>
      <c r="E49" s="103"/>
      <c r="M49" s="65"/>
      <c r="N49" s="70"/>
      <c r="P49" s="61">
        <f>INDEX('ALL AGENCY TABLE'!A:A,MATCH(Checklist!C49,'ALL AGENCY TABLE'!C:C,0))</f>
        <v>765</v>
      </c>
    </row>
    <row r="50" spans="3:16" x14ac:dyDescent="0.25">
      <c r="C50" s="104" t="s">
        <v>506</v>
      </c>
      <c r="D50" s="103"/>
      <c r="E50" s="103"/>
      <c r="M50" s="65"/>
      <c r="N50" s="70"/>
      <c r="P50" s="61">
        <f>INDEX('ALL AGENCY TABLE'!A:A,MATCH(Checklist!C50,'ALL AGENCY TABLE'!C:C,0))</f>
        <v>161</v>
      </c>
    </row>
    <row r="51" spans="3:16" ht="15.75" hidden="1" customHeight="1" x14ac:dyDescent="0.25">
      <c r="C51" s="107" t="s">
        <v>81</v>
      </c>
      <c r="D51" s="103"/>
      <c r="E51" s="103"/>
      <c r="M51" s="65"/>
      <c r="N51" s="70"/>
      <c r="P51" s="61" t="e">
        <f>INDEX('ALL AGENCY TABLE'!A:A,MATCH(Checklist!C51,'ALL AGENCY TABLE'!C:C,0))</f>
        <v>#N/A</v>
      </c>
    </row>
    <row r="52" spans="3:16" ht="15.75" customHeight="1" x14ac:dyDescent="0.25">
      <c r="C52" s="104" t="s">
        <v>101</v>
      </c>
      <c r="D52" s="103"/>
      <c r="E52" s="103"/>
      <c r="M52" s="65"/>
      <c r="N52" s="70"/>
      <c r="P52" s="61" t="e">
        <f>INDEX('ALL AGENCY TABLE'!A:A,MATCH(Checklist!C52,'ALL AGENCY TABLE'!C:C,0))</f>
        <v>#N/A</v>
      </c>
    </row>
    <row r="53" spans="3:16" ht="25.8" x14ac:dyDescent="0.25">
      <c r="C53" s="104" t="s">
        <v>767</v>
      </c>
      <c r="D53" s="103"/>
      <c r="E53" s="103"/>
      <c r="M53" s="65"/>
      <c r="N53" s="70"/>
      <c r="P53" s="61" t="e">
        <f>INDEX('ALL AGENCY TABLE'!A:A,MATCH(Checklist!C53,'ALL AGENCY TABLE'!C:C,0))</f>
        <v>#N/A</v>
      </c>
    </row>
    <row r="54" spans="3:16" ht="15.75" customHeight="1" x14ac:dyDescent="0.25">
      <c r="C54" s="104" t="s">
        <v>138</v>
      </c>
      <c r="D54" s="103"/>
      <c r="E54" s="103"/>
      <c r="M54" s="65"/>
      <c r="N54" s="70"/>
      <c r="P54" s="61">
        <f>INDEX('ALL AGENCY TABLE'!A:A,MATCH(Checklist!C54,'ALL AGENCY TABLE'!C:C,0))</f>
        <v>417</v>
      </c>
    </row>
    <row r="55" spans="3:16" ht="15.75" customHeight="1" x14ac:dyDescent="0.25">
      <c r="C55" s="104" t="s">
        <v>570</v>
      </c>
      <c r="D55" s="103"/>
      <c r="E55" s="103"/>
      <c r="M55" s="65"/>
      <c r="N55" s="70"/>
      <c r="P55" s="61" t="e">
        <f>INDEX('ALL AGENCY TABLE'!A:A,MATCH(Checklist!C55,'ALL AGENCY TABLE'!C:C,0))</f>
        <v>#N/A</v>
      </c>
    </row>
    <row r="56" spans="3:16" ht="15.75" customHeight="1" x14ac:dyDescent="0.25">
      <c r="C56" s="104" t="s">
        <v>566</v>
      </c>
      <c r="D56" s="103"/>
      <c r="E56" s="103"/>
      <c r="M56" s="65"/>
      <c r="N56" s="70"/>
      <c r="P56" s="61">
        <f>INDEX('ALL AGENCY TABLE'!A:A,MATCH(Checklist!C56,'ALL AGENCY TABLE'!C:C,0))</f>
        <v>180</v>
      </c>
    </row>
    <row r="57" spans="3:16" ht="15.75" customHeight="1" x14ac:dyDescent="0.25">
      <c r="C57" s="104" t="s">
        <v>541</v>
      </c>
      <c r="D57" s="103"/>
      <c r="E57" s="103"/>
      <c r="M57" s="65"/>
      <c r="N57" s="70"/>
      <c r="P57" s="61" t="e">
        <f>INDEX('ALL AGENCY TABLE'!A:A,MATCH(Checklist!C57,'ALL AGENCY TABLE'!C:C,0))</f>
        <v>#N/A</v>
      </c>
    </row>
    <row r="58" spans="3:16" ht="15.75" customHeight="1" x14ac:dyDescent="0.25">
      <c r="C58" s="104" t="s">
        <v>102</v>
      </c>
      <c r="D58" s="103"/>
      <c r="E58" s="103"/>
      <c r="M58" s="65"/>
      <c r="N58" s="70"/>
      <c r="P58" s="61">
        <f>INDEX('ALL AGENCY TABLE'!A:A,MATCH(Checklist!C58,'ALL AGENCY TABLE'!C:C,0))</f>
        <v>711</v>
      </c>
    </row>
    <row r="59" spans="3:16" ht="15.75" customHeight="1" x14ac:dyDescent="0.25">
      <c r="C59" s="104" t="s">
        <v>83</v>
      </c>
      <c r="D59" s="103"/>
      <c r="E59" s="103"/>
      <c r="M59" s="65"/>
      <c r="N59" s="70"/>
      <c r="P59" s="61">
        <f>INDEX('ALL AGENCY TABLE'!A:A,MATCH(Checklist!C59,'ALL AGENCY TABLE'!C:C,0))</f>
        <v>182</v>
      </c>
    </row>
    <row r="60" spans="3:16" ht="15.75" customHeight="1" x14ac:dyDescent="0.25">
      <c r="C60" s="104" t="s">
        <v>0</v>
      </c>
      <c r="D60" s="103"/>
      <c r="E60" s="103"/>
      <c r="M60" s="65"/>
      <c r="N60" s="70"/>
      <c r="P60" s="61">
        <f>INDEX('ALL AGENCY TABLE'!A:A,MATCH(Checklist!C60,'ALL AGENCY TABLE'!C:C,0))</f>
        <v>136</v>
      </c>
    </row>
    <row r="61" spans="3:16" ht="15.75" customHeight="1" x14ac:dyDescent="0.25">
      <c r="C61" s="104" t="s">
        <v>326</v>
      </c>
      <c r="D61" s="103"/>
      <c r="E61" s="103"/>
      <c r="M61" s="65"/>
      <c r="N61" s="70"/>
      <c r="P61" s="61" t="e">
        <f>INDEX('ALL AGENCY TABLE'!A:A,MATCH(Checklist!C61,'ALL AGENCY TABLE'!C:C,0))</f>
        <v>#N/A</v>
      </c>
    </row>
    <row r="62" spans="3:16" ht="15.75" customHeight="1" x14ac:dyDescent="0.25">
      <c r="C62" s="104" t="s">
        <v>84</v>
      </c>
      <c r="D62" s="103"/>
      <c r="M62" s="65"/>
      <c r="N62" s="70"/>
      <c r="P62" s="61" t="e">
        <f>INDEX('ALL AGENCY TABLE'!A:A,MATCH(Checklist!C62,'ALL AGENCY TABLE'!C:C,0))</f>
        <v>#N/A</v>
      </c>
    </row>
    <row r="63" spans="3:16" ht="15.75" customHeight="1" x14ac:dyDescent="0.25">
      <c r="C63" s="104" t="s">
        <v>104</v>
      </c>
      <c r="D63" s="103"/>
      <c r="E63" s="103"/>
      <c r="M63" s="65"/>
      <c r="N63" s="70"/>
      <c r="P63" s="61">
        <f>INDEX('ALL AGENCY TABLE'!A:A,MATCH(Checklist!C63,'ALL AGENCY TABLE'!C:C,0))</f>
        <v>263</v>
      </c>
    </row>
    <row r="64" spans="3:16" ht="15.75" customHeight="1" x14ac:dyDescent="0.25">
      <c r="C64" s="104" t="s">
        <v>86</v>
      </c>
      <c r="D64" s="103"/>
      <c r="E64" s="103"/>
      <c r="M64" s="65"/>
      <c r="N64" s="70"/>
      <c r="P64" s="61">
        <f>INDEX('ALL AGENCY TABLE'!A:A,MATCH(Checklist!C64,'ALL AGENCY TABLE'!C:C,0))</f>
        <v>117</v>
      </c>
    </row>
    <row r="65" spans="2:16" ht="15.75" customHeight="1" x14ac:dyDescent="0.25">
      <c r="C65" s="104" t="s">
        <v>362</v>
      </c>
      <c r="D65" s="103"/>
      <c r="E65" s="103"/>
      <c r="M65" s="65"/>
      <c r="N65" s="70"/>
      <c r="P65" s="61" t="e">
        <f>INDEX('ALL AGENCY TABLE'!A:A,MATCH(Checklist!C65,'ALL AGENCY TABLE'!C:C,0))</f>
        <v>#N/A</v>
      </c>
    </row>
    <row r="66" spans="2:16" ht="42.75" customHeight="1" x14ac:dyDescent="0.25">
      <c r="C66" s="87" t="s">
        <v>502</v>
      </c>
      <c r="D66" s="103"/>
      <c r="E66" s="103"/>
      <c r="M66" s="65"/>
      <c r="N66" s="70"/>
    </row>
    <row r="67" spans="2:16" ht="54.75" customHeight="1" x14ac:dyDescent="0.25">
      <c r="B67" s="95" t="s">
        <v>73</v>
      </c>
      <c r="C67" s="96" t="s">
        <v>503</v>
      </c>
      <c r="D67" s="11" t="s">
        <v>288</v>
      </c>
      <c r="E67" s="103"/>
      <c r="M67" s="65"/>
      <c r="N67" s="70"/>
    </row>
    <row r="68" spans="2:16" ht="68.25" customHeight="1" x14ac:dyDescent="0.25">
      <c r="C68" s="115" t="s">
        <v>655</v>
      </c>
      <c r="D68" s="103"/>
      <c r="E68" s="103"/>
      <c r="M68" s="65"/>
      <c r="N68" s="70"/>
    </row>
    <row r="69" spans="2:16" ht="6.75" customHeight="1" x14ac:dyDescent="0.25">
      <c r="D69" s="103"/>
      <c r="E69" s="103"/>
      <c r="M69" s="65"/>
      <c r="N69" s="70"/>
    </row>
    <row r="70" spans="2:16" ht="13.8" thickBot="1" x14ac:dyDescent="0.3">
      <c r="B70" s="86" t="s">
        <v>169</v>
      </c>
      <c r="D70" s="103"/>
      <c r="E70" s="103"/>
      <c r="M70" s="65"/>
      <c r="N70" s="70"/>
    </row>
    <row r="71" spans="2:16" ht="15.75" customHeight="1" thickBot="1" x14ac:dyDescent="0.3">
      <c r="B71" s="116" t="s">
        <v>72</v>
      </c>
      <c r="C71" s="96" t="s">
        <v>2</v>
      </c>
      <c r="D71" s="117" t="str">
        <f>IF(H72=TRUE,"Yes","No")</f>
        <v>No</v>
      </c>
      <c r="E71" s="118"/>
      <c r="H71" s="119" t="s">
        <v>18</v>
      </c>
      <c r="M71" s="65"/>
      <c r="N71" s="70"/>
    </row>
    <row r="72" spans="2:16" ht="15.75" customHeight="1" thickBot="1" x14ac:dyDescent="0.3">
      <c r="C72" s="101" t="s">
        <v>504</v>
      </c>
      <c r="D72" s="103"/>
      <c r="E72" s="103"/>
      <c r="H72" s="120" t="b">
        <f>OR(H75=TRUE,I75=TRUE)</f>
        <v>0</v>
      </c>
      <c r="M72" s="65"/>
      <c r="N72" s="70"/>
      <c r="P72" s="61">
        <f>INDEX('ALL AGENCY TABLE'!A:A,MATCH(Checklist!C72,'ALL AGENCY TABLE'!C:C,0))</f>
        <v>141</v>
      </c>
    </row>
    <row r="73" spans="2:16" ht="15.75" customHeight="1" thickBot="1" x14ac:dyDescent="0.3">
      <c r="C73" s="101" t="s">
        <v>442</v>
      </c>
      <c r="D73" s="103"/>
      <c r="E73" s="103"/>
      <c r="M73" s="65"/>
      <c r="N73" s="70"/>
      <c r="P73" s="61">
        <f>INDEX('ALL AGENCY TABLE'!A:A,MATCH(Checklist!C73,'ALL AGENCY TABLE'!C:C,0))</f>
        <v>200</v>
      </c>
    </row>
    <row r="74" spans="2:16" ht="15.75" customHeight="1" thickBot="1" x14ac:dyDescent="0.3">
      <c r="C74" s="101" t="s">
        <v>1</v>
      </c>
      <c r="D74" s="103"/>
      <c r="E74" s="103"/>
      <c r="H74" s="121" t="s">
        <v>37</v>
      </c>
      <c r="I74" s="121" t="s">
        <v>14</v>
      </c>
      <c r="M74" s="65"/>
      <c r="N74" s="70"/>
      <c r="P74" s="61">
        <f>INDEX('ALL AGENCY TABLE'!A:A,MATCH(Checklist!C74,'ALL AGENCY TABLE'!C:C,0))</f>
        <v>157</v>
      </c>
    </row>
    <row r="75" spans="2:16" ht="15.75" customHeight="1" thickBot="1" x14ac:dyDescent="0.3">
      <c r="C75" s="122" t="s">
        <v>263</v>
      </c>
      <c r="D75" s="103"/>
      <c r="E75" s="103"/>
      <c r="H75" s="120" t="b">
        <f>OR(C1=141,C1=151,C1=157,C1=199,C1=201,C1=197,C1=440,C1=411,C1=194,C1=129,C1=602,C1=409,C1=156,C1=154,C1=505,C1=765,C1=161,C1=501,C1=152,C1=202,C1=146,C1=245,C1=182,C1=136,C1=238,C1=263,C1=158,C1=203,C1=191,C1=262,C1=127,C1=402,C1=417)</f>
        <v>0</v>
      </c>
      <c r="I75" s="123" t="b">
        <f>OR(C1=200,C1=301,C1=701,C1=601,C1=165,C1=720,C1=172,C1=111,C1=174,C1=403,C1=350,C1=218,C1=171,C1=778,C1=123,C1=912, C1=149,C1=961,C1=140,C1=180)</f>
        <v>0</v>
      </c>
      <c r="M75" s="65"/>
      <c r="N75" s="70"/>
      <c r="P75" s="61">
        <f>INDEX('ALL AGENCY TABLE'!A:A,MATCH(Checklist!C75,'ALL AGENCY TABLE'!C:C,0))</f>
        <v>262</v>
      </c>
    </row>
    <row r="76" spans="2:16" ht="15.75" customHeight="1" x14ac:dyDescent="0.25">
      <c r="C76" s="122" t="s">
        <v>46</v>
      </c>
      <c r="D76" s="103"/>
      <c r="E76" s="103"/>
      <c r="M76" s="65"/>
      <c r="N76" s="70"/>
      <c r="P76" s="61">
        <f>INDEX('ALL AGENCY TABLE'!A:A,MATCH(Checklist!C76,'ALL AGENCY TABLE'!C:C,0))</f>
        <v>151</v>
      </c>
    </row>
    <row r="77" spans="2:16" ht="15.75" customHeight="1" x14ac:dyDescent="0.25">
      <c r="C77" s="122" t="s">
        <v>299</v>
      </c>
      <c r="D77" s="103"/>
      <c r="E77" s="103"/>
      <c r="M77" s="65"/>
      <c r="N77" s="70"/>
      <c r="P77" s="61" t="e">
        <f>INDEX('ALL AGENCY TABLE'!A:A,MATCH(Checklist!C77,'ALL AGENCY TABLE'!C:C,0))</f>
        <v>#N/A</v>
      </c>
    </row>
    <row r="78" spans="2:16" ht="15.75" hidden="1" customHeight="1" x14ac:dyDescent="0.25">
      <c r="C78" s="124"/>
      <c r="D78" s="103"/>
      <c r="E78" s="103"/>
      <c r="M78" s="65"/>
      <c r="N78" s="70"/>
      <c r="P78" s="61" t="e">
        <f>INDEX('ALL AGENCY TABLE'!A:A,MATCH(Checklist!C78,'ALL AGENCY TABLE'!C:C,0))</f>
        <v>#N/A</v>
      </c>
    </row>
    <row r="79" spans="2:16" ht="15.75" hidden="1" customHeight="1" x14ac:dyDescent="0.25">
      <c r="C79" s="125" t="s">
        <v>381</v>
      </c>
      <c r="D79" s="103"/>
      <c r="E79" s="103"/>
      <c r="M79" s="65"/>
      <c r="N79" s="70"/>
      <c r="P79" s="61">
        <f>INDEX('ALL AGENCY TABLE'!A:A,MATCH(Checklist!C79,'ALL AGENCY TABLE'!C:C,0))</f>
        <v>841</v>
      </c>
    </row>
    <row r="80" spans="2:16" ht="15.75" customHeight="1" x14ac:dyDescent="0.25">
      <c r="C80" s="122" t="s">
        <v>99</v>
      </c>
      <c r="D80" s="103"/>
      <c r="E80" s="103"/>
      <c r="M80" s="65"/>
      <c r="N80" s="70"/>
      <c r="P80" s="61">
        <f>INDEX('ALL AGENCY TABLE'!A:A,MATCH(Checklist!C80,'ALL AGENCY TABLE'!C:C,0))</f>
        <v>720</v>
      </c>
    </row>
    <row r="81" spans="3:16" ht="12.75" hidden="1" customHeight="1" x14ac:dyDescent="0.25">
      <c r="C81" s="125"/>
      <c r="D81" s="103"/>
      <c r="E81" s="103"/>
      <c r="M81" s="65"/>
      <c r="N81" s="70"/>
      <c r="P81" s="61" t="e">
        <f>INDEX('ALL AGENCY TABLE'!A:A,MATCH(Checklist!C81,'ALL AGENCY TABLE'!C:C,0))</f>
        <v>#N/A</v>
      </c>
    </row>
    <row r="82" spans="3:16" ht="15.75" customHeight="1" x14ac:dyDescent="0.25">
      <c r="C82" s="101" t="s">
        <v>88</v>
      </c>
      <c r="D82" s="103"/>
      <c r="E82" s="103"/>
      <c r="M82" s="65"/>
      <c r="N82" s="70"/>
      <c r="P82" s="61">
        <f>INDEX('ALL AGENCY TABLE'!A:A,MATCH(Checklist!C82,'ALL AGENCY TABLE'!C:C,0))</f>
        <v>199</v>
      </c>
    </row>
    <row r="83" spans="3:16" ht="12.75" hidden="1" customHeight="1" x14ac:dyDescent="0.25">
      <c r="C83" s="124" t="s">
        <v>88</v>
      </c>
      <c r="D83" s="103"/>
      <c r="E83" s="103"/>
      <c r="M83" s="65"/>
      <c r="N83" s="70"/>
      <c r="P83" s="61">
        <f>INDEX('ALL AGENCY TABLE'!A:A,MATCH(Checklist!C83,'ALL AGENCY TABLE'!C:C,0))</f>
        <v>199</v>
      </c>
    </row>
    <row r="84" spans="3:16" ht="15.75" customHeight="1" x14ac:dyDescent="0.25">
      <c r="C84" s="101" t="s">
        <v>9</v>
      </c>
      <c r="D84" s="103"/>
      <c r="E84" s="103"/>
      <c r="M84" s="65"/>
      <c r="N84" s="70"/>
      <c r="P84" s="61" t="e">
        <f>INDEX('ALL AGENCY TABLE'!A:A,MATCH(Checklist!C84,'ALL AGENCY TABLE'!C:C,0))</f>
        <v>#N/A</v>
      </c>
    </row>
    <row r="85" spans="3:16" ht="15.75" customHeight="1" x14ac:dyDescent="0.25">
      <c r="C85" s="101" t="s">
        <v>659</v>
      </c>
      <c r="D85" s="103"/>
      <c r="E85" s="103"/>
      <c r="M85" s="65"/>
      <c r="N85" s="70"/>
      <c r="P85" s="61">
        <f>INDEX('ALL AGENCY TABLE'!A:A,MATCH(Checklist!C85,'ALL AGENCY TABLE'!C:C,0))</f>
        <v>140</v>
      </c>
    </row>
    <row r="86" spans="3:16" ht="15.75" customHeight="1" x14ac:dyDescent="0.25">
      <c r="C86" s="101" t="s">
        <v>543</v>
      </c>
      <c r="D86" s="103"/>
      <c r="M86" s="65"/>
      <c r="N86" s="70"/>
      <c r="P86" s="61" t="e">
        <f>INDEX('ALL AGENCY TABLE'!A:A,MATCH(Checklist!C86,'ALL AGENCY TABLE'!C:C,0))</f>
        <v>#N/A</v>
      </c>
    </row>
    <row r="87" spans="3:16" ht="15.75" customHeight="1" x14ac:dyDescent="0.25">
      <c r="C87" s="101" t="s">
        <v>482</v>
      </c>
      <c r="D87" s="103"/>
      <c r="M87" s="65"/>
      <c r="N87" s="70"/>
      <c r="P87" s="61">
        <f>INDEX('ALL AGENCY TABLE'!A:A,MATCH(Checklist!C87,'ALL AGENCY TABLE'!C:C,0))</f>
        <v>127</v>
      </c>
    </row>
    <row r="88" spans="3:16" ht="15.75" customHeight="1" x14ac:dyDescent="0.25">
      <c r="C88" s="101" t="s">
        <v>571</v>
      </c>
      <c r="D88" s="103"/>
      <c r="E88" s="103"/>
      <c r="M88" s="65"/>
      <c r="N88" s="70"/>
      <c r="P88" s="61">
        <f>INDEX('ALL AGENCY TABLE'!A:A,MATCH(Checklist!C88,'ALL AGENCY TABLE'!C:C,0))</f>
        <v>409</v>
      </c>
    </row>
    <row r="89" spans="3:16" ht="15.75" customHeight="1" x14ac:dyDescent="0.25">
      <c r="C89" s="101" t="s">
        <v>77</v>
      </c>
      <c r="D89" s="103"/>
      <c r="E89" s="103"/>
      <c r="M89" s="65"/>
      <c r="N89" s="70"/>
      <c r="P89" s="61">
        <f>INDEX('ALL AGENCY TABLE'!A:A,MATCH(Checklist!C89,'ALL AGENCY TABLE'!C:C,0))</f>
        <v>440</v>
      </c>
    </row>
    <row r="90" spans="3:16" ht="15.75" customHeight="1" x14ac:dyDescent="0.25">
      <c r="C90" s="101" t="s">
        <v>264</v>
      </c>
      <c r="D90" s="103"/>
      <c r="E90" s="103"/>
      <c r="M90" s="65"/>
      <c r="N90" s="70"/>
      <c r="P90" s="61">
        <f>INDEX('ALL AGENCY TABLE'!A:A,MATCH(Checklist!C90,'ALL AGENCY TABLE'!C:C,0))</f>
        <v>778</v>
      </c>
    </row>
    <row r="91" spans="3:16" ht="15.75" customHeight="1" x14ac:dyDescent="0.25">
      <c r="C91" s="101" t="s">
        <v>443</v>
      </c>
      <c r="D91" s="103"/>
      <c r="E91" s="103"/>
      <c r="M91" s="65"/>
      <c r="N91" s="70"/>
      <c r="P91" s="61">
        <f>INDEX('ALL AGENCY TABLE'!A:A,MATCH(Checklist!C91,'ALL AGENCY TABLE'!C:C,0))</f>
        <v>411</v>
      </c>
    </row>
    <row r="92" spans="3:16" ht="15.75" customHeight="1" x14ac:dyDescent="0.25">
      <c r="C92" s="101" t="s">
        <v>78</v>
      </c>
      <c r="D92" s="103"/>
      <c r="E92" s="103"/>
      <c r="M92" s="65"/>
      <c r="N92" s="70"/>
      <c r="P92" s="61" t="e">
        <f>INDEX('ALL AGENCY TABLE'!A:A,MATCH(Checklist!C92,'ALL AGENCY TABLE'!C:C,0))</f>
        <v>#N/A</v>
      </c>
    </row>
    <row r="93" spans="3:16" ht="15.75" customHeight="1" x14ac:dyDescent="0.25">
      <c r="C93" s="101" t="s">
        <v>10</v>
      </c>
      <c r="D93" s="103"/>
      <c r="E93" s="103"/>
      <c r="M93" s="65"/>
      <c r="N93" s="70"/>
      <c r="P93" s="61">
        <f>INDEX('ALL AGENCY TABLE'!A:A,MATCH(Checklist!C93,'ALL AGENCY TABLE'!C:C,0))</f>
        <v>601</v>
      </c>
    </row>
    <row r="94" spans="3:16" ht="15.75" customHeight="1" x14ac:dyDescent="0.25">
      <c r="C94" s="101" t="s">
        <v>11</v>
      </c>
      <c r="D94" s="103"/>
      <c r="E94" s="103"/>
      <c r="M94" s="65"/>
      <c r="N94" s="70"/>
      <c r="P94" s="61">
        <f>INDEX('ALL AGENCY TABLE'!A:A,MATCH(Checklist!C94,'ALL AGENCY TABLE'!C:C,0))</f>
        <v>165</v>
      </c>
    </row>
    <row r="95" spans="3:16" ht="15.75" customHeight="1" x14ac:dyDescent="0.25">
      <c r="C95" s="104" t="s">
        <v>542</v>
      </c>
      <c r="D95" s="103"/>
      <c r="E95" s="103"/>
      <c r="M95" s="65"/>
      <c r="N95" s="70"/>
      <c r="P95" s="61" t="e">
        <f>INDEX('ALL AGENCY TABLE'!A:A,MATCH(Checklist!C95,'ALL AGENCY TABLE'!C:C,0))</f>
        <v>#N/A</v>
      </c>
    </row>
    <row r="96" spans="3:16" ht="15.75" customHeight="1" x14ac:dyDescent="0.25">
      <c r="C96" s="101" t="s">
        <v>89</v>
      </c>
      <c r="D96" s="103"/>
      <c r="E96" s="103"/>
      <c r="M96" s="65"/>
      <c r="N96" s="70"/>
      <c r="P96" s="61">
        <f>INDEX('ALL AGENCY TABLE'!A:A,MATCH(Checklist!C96,'ALL AGENCY TABLE'!C:C,0))</f>
        <v>602</v>
      </c>
    </row>
    <row r="97" spans="3:16" ht="15.75" customHeight="1" x14ac:dyDescent="0.25">
      <c r="C97" s="101" t="s">
        <v>360</v>
      </c>
      <c r="D97" s="103"/>
      <c r="E97" s="103"/>
      <c r="M97" s="65"/>
      <c r="N97" s="70"/>
      <c r="P97" s="61">
        <f>INDEX('ALL AGENCY TABLE'!A:A,MATCH(Checklist!C97,'ALL AGENCY TABLE'!C:C,0))</f>
        <v>123</v>
      </c>
    </row>
    <row r="98" spans="3:16" ht="15.75" hidden="1" customHeight="1" x14ac:dyDescent="0.25">
      <c r="C98" s="126"/>
      <c r="D98" s="103"/>
      <c r="E98" s="103"/>
      <c r="M98" s="65"/>
      <c r="N98" s="70"/>
      <c r="P98" s="61" t="e">
        <f>INDEX('ALL AGENCY TABLE'!A:A,MATCH(Checklist!C98,'ALL AGENCY TABLE'!C:C,0))</f>
        <v>#N/A</v>
      </c>
    </row>
    <row r="99" spans="3:16" ht="15.75" customHeight="1" x14ac:dyDescent="0.25">
      <c r="C99" s="101" t="s">
        <v>90</v>
      </c>
      <c r="D99" s="103"/>
      <c r="E99" s="103"/>
      <c r="M99" s="65"/>
      <c r="N99" s="70"/>
      <c r="P99" s="61" t="e">
        <f>INDEX('ALL AGENCY TABLE'!A:A,MATCH(Checklist!C99,'ALL AGENCY TABLE'!C:C,0))</f>
        <v>#N/A</v>
      </c>
    </row>
    <row r="100" spans="3:16" ht="15.75" hidden="1" customHeight="1" x14ac:dyDescent="0.25">
      <c r="C100" s="124" t="s">
        <v>44</v>
      </c>
      <c r="D100" s="103"/>
      <c r="E100" s="103"/>
      <c r="M100" s="65"/>
      <c r="N100" s="70"/>
      <c r="P100" s="61">
        <f>INDEX('ALL AGENCY TABLE'!A:A,MATCH(Checklist!C100,'ALL AGENCY TABLE'!C:C,0))</f>
        <v>122</v>
      </c>
    </row>
    <row r="101" spans="3:16" ht="15.75" customHeight="1" x14ac:dyDescent="0.25">
      <c r="C101" s="101" t="s">
        <v>91</v>
      </c>
      <c r="D101" s="103"/>
      <c r="E101" s="103"/>
      <c r="M101" s="65"/>
      <c r="N101" s="70"/>
      <c r="P101" s="61">
        <f>INDEX('ALL AGENCY TABLE'!A:A,MATCH(Checklist!C101,'ALL AGENCY TABLE'!C:C,0))</f>
        <v>505</v>
      </c>
    </row>
    <row r="102" spans="3:16" ht="15.75" customHeight="1" x14ac:dyDescent="0.25">
      <c r="C102" s="101" t="s">
        <v>294</v>
      </c>
      <c r="D102" s="103"/>
      <c r="E102" s="103"/>
      <c r="M102" s="65"/>
      <c r="N102" s="70"/>
      <c r="P102" s="61">
        <f>INDEX('ALL AGENCY TABLE'!A:A,MATCH(Checklist!C102,'ALL AGENCY TABLE'!C:C,0))</f>
        <v>350</v>
      </c>
    </row>
    <row r="103" spans="3:16" ht="15.75" customHeight="1" x14ac:dyDescent="0.25">
      <c r="C103" s="101" t="s">
        <v>92</v>
      </c>
      <c r="D103" s="103"/>
      <c r="E103" s="103"/>
      <c r="M103" s="65"/>
      <c r="N103" s="70"/>
      <c r="P103" s="61" t="e">
        <f>INDEX('ALL AGENCY TABLE'!A:A,MATCH(Checklist!C103,'ALL AGENCY TABLE'!C:C,0))</f>
        <v>#N/A</v>
      </c>
    </row>
    <row r="104" spans="3:16" ht="15.75" customHeight="1" x14ac:dyDescent="0.25">
      <c r="C104" s="101" t="s">
        <v>135</v>
      </c>
      <c r="D104" s="103"/>
      <c r="E104" s="103"/>
      <c r="M104" s="65"/>
      <c r="N104" s="70"/>
      <c r="P104" s="61">
        <f>INDEX('ALL AGENCY TABLE'!A:A,MATCH(Checklist!C104,'ALL AGENCY TABLE'!C:C,0))</f>
        <v>156</v>
      </c>
    </row>
    <row r="105" spans="3:16" ht="15.75" customHeight="1" x14ac:dyDescent="0.25">
      <c r="C105" s="101" t="s">
        <v>93</v>
      </c>
      <c r="D105" s="103"/>
      <c r="E105" s="103"/>
      <c r="M105" s="65"/>
      <c r="N105" s="70"/>
      <c r="P105" s="61" t="e">
        <f>INDEX('ALL AGENCY TABLE'!A:A,MATCH(Checklist!C105,'ALL AGENCY TABLE'!C:C,0))</f>
        <v>#N/A</v>
      </c>
    </row>
    <row r="106" spans="3:16" ht="15.75" customHeight="1" x14ac:dyDescent="0.25">
      <c r="C106" s="101" t="s">
        <v>94</v>
      </c>
      <c r="D106" s="103"/>
      <c r="E106" s="103"/>
      <c r="M106" s="65"/>
      <c r="N106" s="70"/>
      <c r="P106" s="61">
        <f>INDEX('ALL AGENCY TABLE'!A:A,MATCH(Checklist!C106,'ALL AGENCY TABLE'!C:C,0))</f>
        <v>501</v>
      </c>
    </row>
    <row r="107" spans="3:16" ht="15.75" customHeight="1" x14ac:dyDescent="0.25">
      <c r="C107" s="101" t="s">
        <v>95</v>
      </c>
      <c r="D107" s="103"/>
      <c r="E107" s="103"/>
      <c r="M107" s="65"/>
      <c r="N107" s="70"/>
      <c r="P107" s="61" t="e">
        <f>INDEX('ALL AGENCY TABLE'!A:A,MATCH(Checklist!C107,'ALL AGENCY TABLE'!C:C,0))</f>
        <v>#N/A</v>
      </c>
    </row>
    <row r="108" spans="3:16" ht="15.75" customHeight="1" x14ac:dyDescent="0.25">
      <c r="C108" s="101" t="s">
        <v>53</v>
      </c>
      <c r="D108" s="103"/>
      <c r="E108" s="103"/>
      <c r="M108" s="65"/>
      <c r="N108" s="70"/>
      <c r="P108" s="61">
        <f>INDEX('ALL AGENCY TABLE'!A:A,MATCH(Checklist!C108,'ALL AGENCY TABLE'!C:C,0))</f>
        <v>912</v>
      </c>
    </row>
    <row r="109" spans="3:16" ht="15.75" customHeight="1" x14ac:dyDescent="0.25">
      <c r="C109" s="101" t="s">
        <v>539</v>
      </c>
      <c r="D109" s="103"/>
      <c r="E109" s="103"/>
      <c r="M109" s="65"/>
      <c r="N109" s="70"/>
      <c r="P109" s="61">
        <f>INDEX('ALL AGENCY TABLE'!A:A,MATCH(Checklist!C109,'ALL AGENCY TABLE'!C:C,0))</f>
        <v>403</v>
      </c>
    </row>
    <row r="110" spans="3:16" ht="15.75" customHeight="1" x14ac:dyDescent="0.25">
      <c r="C110" s="101" t="s">
        <v>660</v>
      </c>
      <c r="D110" s="103"/>
      <c r="E110" s="103"/>
      <c r="M110" s="65"/>
      <c r="N110" s="70"/>
      <c r="P110" s="61">
        <f>INDEX('ALL AGENCY TABLE'!A:A,MATCH(Checklist!C110,'ALL AGENCY TABLE'!C:C,0))</f>
        <v>961</v>
      </c>
    </row>
    <row r="111" spans="3:16" ht="15.75" customHeight="1" x14ac:dyDescent="0.25">
      <c r="C111" s="101" t="s">
        <v>138</v>
      </c>
      <c r="D111" s="103"/>
      <c r="E111" s="103"/>
      <c r="M111" s="65"/>
      <c r="N111" s="70"/>
      <c r="P111" s="61">
        <f>INDEX('ALL AGENCY TABLE'!A:A,MATCH(Checklist!C111,'ALL AGENCY TABLE'!C:C,0))</f>
        <v>417</v>
      </c>
    </row>
    <row r="112" spans="3:16" ht="15.75" customHeight="1" x14ac:dyDescent="0.25">
      <c r="C112" s="101" t="s">
        <v>103</v>
      </c>
      <c r="D112" s="103"/>
      <c r="E112" s="103"/>
      <c r="M112" s="65"/>
      <c r="N112" s="70"/>
      <c r="P112" s="61" t="e">
        <f>INDEX('ALL AGENCY TABLE'!A:A,MATCH(Checklist!C112,'ALL AGENCY TABLE'!C:C,0))</f>
        <v>#N/A</v>
      </c>
    </row>
    <row r="113" spans="3:16" ht="15.75" customHeight="1" x14ac:dyDescent="0.25">
      <c r="C113" s="101" t="s">
        <v>483</v>
      </c>
      <c r="D113" s="103"/>
      <c r="E113" s="103"/>
      <c r="M113" s="65"/>
      <c r="N113" s="70"/>
      <c r="P113" s="61">
        <f>INDEX('ALL AGENCY TABLE'!A:A,MATCH(Checklist!C113,'ALL AGENCY TABLE'!C:C,0))</f>
        <v>402</v>
      </c>
    </row>
    <row r="114" spans="3:16" ht="15.75" customHeight="1" x14ac:dyDescent="0.25">
      <c r="C114" s="101" t="s">
        <v>82</v>
      </c>
      <c r="D114" s="103"/>
      <c r="E114" s="103"/>
      <c r="M114" s="65"/>
      <c r="N114" s="70"/>
      <c r="P114" s="61" t="e">
        <f>INDEX('ALL AGENCY TABLE'!A:A,MATCH(Checklist!C114,'ALL AGENCY TABLE'!C:C,0))</f>
        <v>#N/A</v>
      </c>
    </row>
    <row r="115" spans="3:16" ht="15.75" customHeight="1" x14ac:dyDescent="0.25">
      <c r="C115" s="101" t="s">
        <v>566</v>
      </c>
      <c r="D115" s="103"/>
      <c r="E115" s="103"/>
      <c r="M115" s="65"/>
      <c r="N115" s="70"/>
    </row>
    <row r="116" spans="3:16" ht="15.75" customHeight="1" x14ac:dyDescent="0.25">
      <c r="C116" s="101" t="s">
        <v>111</v>
      </c>
      <c r="D116" s="103"/>
      <c r="E116" s="103"/>
      <c r="M116" s="65"/>
      <c r="N116" s="70"/>
      <c r="P116" s="61">
        <f>INDEX('ALL AGENCY TABLE'!A:A,MATCH(Checklist!C116,'ALL AGENCY TABLE'!C:C,0))</f>
        <v>171</v>
      </c>
    </row>
    <row r="117" spans="3:16" ht="15.75" customHeight="1" x14ac:dyDescent="0.25">
      <c r="C117" s="101" t="s">
        <v>33</v>
      </c>
      <c r="D117" s="103"/>
      <c r="E117" s="103"/>
      <c r="M117" s="65"/>
      <c r="N117" s="70"/>
      <c r="P117" s="61">
        <f>INDEX('ALL AGENCY TABLE'!A:A,MATCH(Checklist!C117,'ALL AGENCY TABLE'!C:C,0))</f>
        <v>245</v>
      </c>
    </row>
    <row r="118" spans="3:16" ht="15.75" customHeight="1" x14ac:dyDescent="0.25">
      <c r="C118" s="101" t="s">
        <v>12</v>
      </c>
      <c r="D118" s="103"/>
      <c r="E118" s="103"/>
      <c r="M118" s="65"/>
      <c r="N118" s="70"/>
      <c r="P118" s="61">
        <f>INDEX('ALL AGENCY TABLE'!A:A,MATCH(Checklist!C118,'ALL AGENCY TABLE'!C:C,0))</f>
        <v>111</v>
      </c>
    </row>
    <row r="119" spans="3:16" hidden="1" x14ac:dyDescent="0.25">
      <c r="C119" s="127" t="s">
        <v>444</v>
      </c>
      <c r="D119" s="103"/>
      <c r="E119" s="103"/>
      <c r="M119" s="65"/>
      <c r="N119" s="70"/>
      <c r="P119" s="61" t="e">
        <f>INDEX('ALL AGENCY TABLE'!A:A,MATCH(Checklist!C119,'ALL AGENCY TABLE'!C:C,0))</f>
        <v>#N/A</v>
      </c>
    </row>
    <row r="120" spans="3:16" ht="15.75" customHeight="1" x14ac:dyDescent="0.25">
      <c r="C120" s="101" t="s">
        <v>541</v>
      </c>
      <c r="D120" s="103"/>
      <c r="E120" s="103"/>
      <c r="M120" s="65"/>
      <c r="N120" s="70"/>
      <c r="P120" s="61" t="e">
        <f>INDEX('ALL AGENCY TABLE'!A:A,MATCH(Checklist!C120,'ALL AGENCY TABLE'!C:C,0))</f>
        <v>#N/A</v>
      </c>
    </row>
    <row r="121" spans="3:16" ht="15.75" hidden="1" customHeight="1" x14ac:dyDescent="0.25">
      <c r="C121" s="124"/>
      <c r="D121" s="103"/>
      <c r="E121" s="103"/>
      <c r="M121" s="65"/>
      <c r="N121" s="70"/>
      <c r="P121" s="61" t="e">
        <f>INDEX('ALL AGENCY TABLE'!A:A,MATCH(Checklist!C121,'ALL AGENCY TABLE'!C:C,0))</f>
        <v>#N/A</v>
      </c>
    </row>
    <row r="122" spans="3:16" ht="15.75" customHeight="1" x14ac:dyDescent="0.25">
      <c r="C122" s="101" t="s">
        <v>96</v>
      </c>
      <c r="D122" s="103"/>
      <c r="E122" s="103"/>
      <c r="M122" s="65"/>
      <c r="N122" s="70"/>
      <c r="P122" s="61" t="e">
        <f>INDEX('ALL AGENCY TABLE'!A:A,MATCH(Checklist!C122,'ALL AGENCY TABLE'!C:C,0))</f>
        <v>#N/A</v>
      </c>
    </row>
    <row r="123" spans="3:16" ht="15.75" customHeight="1" x14ac:dyDescent="0.25">
      <c r="C123" s="101" t="s">
        <v>0</v>
      </c>
      <c r="D123" s="103"/>
      <c r="E123" s="103"/>
      <c r="M123" s="65"/>
      <c r="N123" s="70"/>
      <c r="P123" s="61">
        <f>INDEX('ALL AGENCY TABLE'!A:A,MATCH(Checklist!C123,'ALL AGENCY TABLE'!C:C,0))</f>
        <v>136</v>
      </c>
    </row>
    <row r="124" spans="3:16" ht="15.75" customHeight="1" x14ac:dyDescent="0.25">
      <c r="C124" s="101" t="s">
        <v>326</v>
      </c>
      <c r="D124" s="103"/>
      <c r="E124" s="103"/>
      <c r="M124" s="65"/>
      <c r="N124" s="70"/>
      <c r="P124" s="61" t="e">
        <f>INDEX('ALL AGENCY TABLE'!A:A,MATCH(Checklist!C124,'ALL AGENCY TABLE'!C:C,0))</f>
        <v>#N/A</v>
      </c>
    </row>
    <row r="125" spans="3:16" ht="15.75" customHeight="1" x14ac:dyDescent="0.25">
      <c r="C125" s="101" t="s">
        <v>97</v>
      </c>
      <c r="D125" s="103"/>
      <c r="E125" s="103"/>
      <c r="M125" s="65"/>
      <c r="N125" s="70"/>
      <c r="P125" s="61">
        <f>INDEX('ALL AGENCY TABLE'!A:A,MATCH(Checklist!C125,'ALL AGENCY TABLE'!C:C,0))</f>
        <v>238</v>
      </c>
    </row>
    <row r="126" spans="3:16" ht="15.75" customHeight="1" x14ac:dyDescent="0.25">
      <c r="C126" s="101" t="s">
        <v>104</v>
      </c>
      <c r="D126" s="103"/>
      <c r="E126" s="103"/>
      <c r="M126" s="65"/>
      <c r="N126" s="70"/>
      <c r="P126" s="61">
        <f>INDEX('ALL AGENCY TABLE'!A:A,MATCH(Checklist!C126,'ALL AGENCY TABLE'!C:C,0))</f>
        <v>263</v>
      </c>
    </row>
    <row r="127" spans="3:16" ht="15.75" customHeight="1" x14ac:dyDescent="0.25">
      <c r="C127" s="101" t="s">
        <v>85</v>
      </c>
      <c r="D127" s="103"/>
      <c r="E127" s="103"/>
      <c r="M127" s="65"/>
      <c r="N127" s="70"/>
      <c r="P127" s="61">
        <f>INDEX('ALL AGENCY TABLE'!A:A,MATCH(Checklist!C127,'ALL AGENCY TABLE'!C:C,0))</f>
        <v>158</v>
      </c>
    </row>
    <row r="128" spans="3:16" ht="15.75" customHeight="1" x14ac:dyDescent="0.25">
      <c r="C128" s="101" t="s">
        <v>471</v>
      </c>
      <c r="D128" s="103"/>
      <c r="E128" s="103"/>
      <c r="M128" s="65"/>
      <c r="N128" s="70"/>
      <c r="P128" s="61">
        <f>INDEX('ALL AGENCY TABLE'!A:A,MATCH(Checklist!C128,'ALL AGENCY TABLE'!C:C,0))</f>
        <v>218</v>
      </c>
    </row>
    <row r="129" spans="2:16" hidden="1" x14ac:dyDescent="0.25">
      <c r="C129" s="128" t="s">
        <v>468</v>
      </c>
      <c r="D129" s="103"/>
      <c r="E129" s="103"/>
      <c r="M129" s="65"/>
      <c r="N129" s="70"/>
      <c r="P129" s="61" t="e">
        <f>INDEX('ALL AGENCY TABLE'!A:A,MATCH(Checklist!C129,'ALL AGENCY TABLE'!C:C,0))</f>
        <v>#N/A</v>
      </c>
    </row>
    <row r="130" spans="2:16" ht="15.75" customHeight="1" x14ac:dyDescent="0.25">
      <c r="C130" s="101" t="s">
        <v>380</v>
      </c>
      <c r="D130" s="103"/>
      <c r="E130" s="74"/>
      <c r="M130" s="65"/>
      <c r="N130" s="70"/>
      <c r="P130" s="61">
        <f>INDEX('ALL AGENCY TABLE'!A:A,MATCH(Checklist!C130,'ALL AGENCY TABLE'!C:C,0))</f>
        <v>191</v>
      </c>
    </row>
    <row r="131" spans="2:16" ht="15.75" customHeight="1" x14ac:dyDescent="0.25">
      <c r="C131" s="101" t="s">
        <v>362</v>
      </c>
      <c r="D131" s="103"/>
      <c r="E131" s="103"/>
      <c r="N131" s="70"/>
      <c r="P131" s="61" t="e">
        <f>INDEX('ALL AGENCY TABLE'!A:A,MATCH(Checklist!C131,'ALL AGENCY TABLE'!C:C,0))</f>
        <v>#N/A</v>
      </c>
    </row>
    <row r="132" spans="2:16" ht="5.25" customHeight="1" x14ac:dyDescent="0.25">
      <c r="D132" s="103"/>
      <c r="E132" s="103"/>
      <c r="N132" s="70"/>
    </row>
    <row r="133" spans="2:16" ht="15.75" customHeight="1" x14ac:dyDescent="0.25">
      <c r="C133" s="87" t="s">
        <v>170</v>
      </c>
      <c r="D133" s="103"/>
      <c r="E133" s="103"/>
      <c r="N133" s="70"/>
    </row>
    <row r="134" spans="2:16" ht="39" customHeight="1" x14ac:dyDescent="0.25">
      <c r="C134" s="129" t="s">
        <v>352</v>
      </c>
      <c r="D134" s="103"/>
      <c r="E134" s="103"/>
      <c r="N134" s="70"/>
    </row>
    <row r="135" spans="2:16" ht="24" customHeight="1" thickBot="1" x14ac:dyDescent="0.3">
      <c r="C135" s="129"/>
      <c r="D135" s="103"/>
      <c r="E135" s="103"/>
      <c r="N135" s="70"/>
    </row>
    <row r="136" spans="2:16" ht="13.5" hidden="1" customHeight="1" thickBot="1" x14ac:dyDescent="0.3">
      <c r="D136" s="103"/>
      <c r="E136" s="103"/>
      <c r="H136" s="130"/>
      <c r="I136" s="131"/>
      <c r="N136" s="70"/>
    </row>
    <row r="137" spans="2:16" x14ac:dyDescent="0.25">
      <c r="B137" s="342" t="s">
        <v>682</v>
      </c>
      <c r="C137" s="342"/>
      <c r="D137" s="342"/>
      <c r="E137" s="87"/>
      <c r="H137" s="345" t="s">
        <v>21</v>
      </c>
      <c r="I137" s="367" t="s">
        <v>22</v>
      </c>
      <c r="N137" s="70"/>
    </row>
    <row r="138" spans="2:16" ht="12.75" customHeight="1" thickBot="1" x14ac:dyDescent="0.3">
      <c r="B138" s="95" t="s">
        <v>72</v>
      </c>
      <c r="C138" s="96" t="s">
        <v>28</v>
      </c>
      <c r="D138" s="11" t="s">
        <v>288</v>
      </c>
      <c r="H138" s="346"/>
      <c r="I138" s="368"/>
      <c r="N138" s="70"/>
    </row>
    <row r="139" spans="2:16" ht="13.8" thickBot="1" x14ac:dyDescent="0.3">
      <c r="B139" s="95" t="s">
        <v>73</v>
      </c>
      <c r="C139" s="96" t="s">
        <v>331</v>
      </c>
      <c r="D139" s="11" t="s">
        <v>288</v>
      </c>
      <c r="H139" s="132" t="b">
        <f>AND(D138="Yes",D139="No")</f>
        <v>0</v>
      </c>
      <c r="I139" s="133" t="b">
        <f>OR(H139,H140)=TRUE</f>
        <v>0</v>
      </c>
      <c r="N139" s="70"/>
    </row>
    <row r="140" spans="2:16" ht="13.8" thickBot="1" x14ac:dyDescent="0.3">
      <c r="B140" s="95" t="s">
        <v>105</v>
      </c>
      <c r="C140" s="96" t="s">
        <v>167</v>
      </c>
      <c r="D140" s="11" t="s">
        <v>288</v>
      </c>
      <c r="H140" s="134" t="b">
        <f>AND(D138="Yes",D139="Yes",D140="Yes")</f>
        <v>0</v>
      </c>
      <c r="N140" s="70"/>
    </row>
    <row r="141" spans="2:16" ht="66" hidden="1" x14ac:dyDescent="0.25">
      <c r="B141" s="135" t="s">
        <v>52</v>
      </c>
      <c r="C141" s="136" t="s">
        <v>445</v>
      </c>
      <c r="D141" s="137" t="s">
        <v>288</v>
      </c>
      <c r="N141" s="70"/>
    </row>
    <row r="142" spans="2:16" ht="56.25" customHeight="1" x14ac:dyDescent="0.25">
      <c r="B142" s="95"/>
      <c r="C142" s="138" t="s">
        <v>683</v>
      </c>
      <c r="D142" s="103"/>
      <c r="N142" s="70"/>
    </row>
    <row r="143" spans="2:16" x14ac:dyDescent="0.25">
      <c r="C143" s="87" t="s">
        <v>171</v>
      </c>
      <c r="D143" s="103"/>
      <c r="N143" s="70"/>
    </row>
    <row r="144" spans="2:16" x14ac:dyDescent="0.25">
      <c r="C144" s="87" t="s">
        <v>172</v>
      </c>
      <c r="D144" s="103"/>
      <c r="N144" s="70"/>
    </row>
    <row r="145" spans="2:14" ht="12.75" customHeight="1" x14ac:dyDescent="0.25">
      <c r="C145" s="87"/>
      <c r="D145" s="103"/>
      <c r="N145" s="70"/>
    </row>
    <row r="146" spans="2:14" x14ac:dyDescent="0.25">
      <c r="C146" s="87"/>
      <c r="D146" s="103"/>
      <c r="N146" s="70"/>
    </row>
    <row r="147" spans="2:14" ht="13.8" thickBot="1" x14ac:dyDescent="0.3">
      <c r="B147" s="342" t="s">
        <v>791</v>
      </c>
      <c r="C147" s="342"/>
      <c r="D147" s="342"/>
      <c r="N147" s="70"/>
    </row>
    <row r="148" spans="2:14" ht="27" thickBot="1" x14ac:dyDescent="0.3">
      <c r="B148" s="95" t="s">
        <v>72</v>
      </c>
      <c r="C148" s="96" t="s">
        <v>794</v>
      </c>
      <c r="D148" s="11" t="s">
        <v>288</v>
      </c>
      <c r="H148" s="139" t="s">
        <v>23</v>
      </c>
      <c r="N148" s="70"/>
    </row>
    <row r="149" spans="2:14" x14ac:dyDescent="0.25">
      <c r="C149" s="87" t="s">
        <v>173</v>
      </c>
      <c r="D149" s="103"/>
      <c r="N149" s="70"/>
    </row>
    <row r="150" spans="2:14" ht="17.25" customHeight="1" x14ac:dyDescent="0.25">
      <c r="C150" s="87"/>
      <c r="D150" s="103"/>
      <c r="N150" s="70"/>
    </row>
    <row r="151" spans="2:14" ht="13.8" thickBot="1" x14ac:dyDescent="0.3">
      <c r="B151" s="342" t="s">
        <v>684</v>
      </c>
      <c r="C151" s="342"/>
      <c r="D151" s="342"/>
      <c r="N151" s="70"/>
    </row>
    <row r="152" spans="2:14" ht="41.25" customHeight="1" x14ac:dyDescent="0.25">
      <c r="B152" s="95" t="s">
        <v>72</v>
      </c>
      <c r="C152" s="96" t="s">
        <v>685</v>
      </c>
      <c r="D152" s="11" t="s">
        <v>288</v>
      </c>
      <c r="H152" s="140" t="s">
        <v>66</v>
      </c>
      <c r="N152" s="70"/>
    </row>
    <row r="153" spans="2:14" ht="27" thickBot="1" x14ac:dyDescent="0.3">
      <c r="B153" s="95" t="s">
        <v>73</v>
      </c>
      <c r="C153" s="96" t="s">
        <v>332</v>
      </c>
      <c r="D153" s="11" t="s">
        <v>288</v>
      </c>
      <c r="H153" s="120" t="b">
        <f>AND(D152="Yes",D153="No")</f>
        <v>0</v>
      </c>
      <c r="N153" s="70"/>
    </row>
    <row r="154" spans="2:14" ht="26.4" x14ac:dyDescent="0.25">
      <c r="C154" s="87" t="s">
        <v>333</v>
      </c>
      <c r="D154" s="103"/>
      <c r="N154" s="70"/>
    </row>
    <row r="155" spans="2:14" ht="18.75" customHeight="1" x14ac:dyDescent="0.25">
      <c r="C155" s="87"/>
      <c r="D155" s="103"/>
      <c r="N155" s="70"/>
    </row>
    <row r="156" spans="2:14" ht="13.8" hidden="1" thickBot="1" x14ac:dyDescent="0.3">
      <c r="B156" s="361" t="s">
        <v>623</v>
      </c>
      <c r="C156" s="361"/>
      <c r="D156" s="361"/>
      <c r="N156" s="70"/>
    </row>
    <row r="157" spans="2:14" ht="27.75" hidden="1" customHeight="1" thickBot="1" x14ac:dyDescent="0.3">
      <c r="B157" s="135" t="s">
        <v>72</v>
      </c>
      <c r="C157" s="136" t="s">
        <v>334</v>
      </c>
      <c r="D157" s="137" t="str">
        <f>IF(OR(D172="Yes", D179="Yes"),"N/A", "Answer Required")</f>
        <v>Answer Required</v>
      </c>
      <c r="H157" s="142" t="s">
        <v>23</v>
      </c>
      <c r="N157" s="70"/>
    </row>
    <row r="158" spans="2:14" ht="12.75" hidden="1" customHeight="1" x14ac:dyDescent="0.25">
      <c r="B158" s="135" t="s">
        <v>73</v>
      </c>
      <c r="C158" s="136" t="s">
        <v>184</v>
      </c>
      <c r="D158" s="143"/>
      <c r="H158" s="144"/>
      <c r="N158" s="70"/>
    </row>
    <row r="159" spans="2:14" ht="30" hidden="1" customHeight="1" x14ac:dyDescent="0.25">
      <c r="B159" s="135"/>
      <c r="C159" s="141" t="s">
        <v>624</v>
      </c>
      <c r="D159" s="145"/>
      <c r="N159" s="70"/>
    </row>
    <row r="160" spans="2:14" ht="78" hidden="1" customHeight="1" x14ac:dyDescent="0.25">
      <c r="B160" s="135"/>
      <c r="C160" s="146" t="s">
        <v>625</v>
      </c>
      <c r="D160" s="145"/>
      <c r="N160" s="70"/>
    </row>
    <row r="161" spans="2:19" ht="36" hidden="1" customHeight="1" x14ac:dyDescent="0.25">
      <c r="B161" s="147"/>
      <c r="C161" s="146"/>
      <c r="D161" s="148"/>
      <c r="N161" s="70"/>
    </row>
    <row r="162" spans="2:19" ht="40.5" hidden="1" customHeight="1" x14ac:dyDescent="0.25">
      <c r="B162" s="147"/>
      <c r="C162" s="141" t="s">
        <v>626</v>
      </c>
      <c r="D162" s="148"/>
      <c r="N162" s="70"/>
    </row>
    <row r="163" spans="2:19" ht="10.5" hidden="1" customHeight="1" x14ac:dyDescent="0.25">
      <c r="B163" s="147"/>
      <c r="C163" s="146"/>
      <c r="D163" s="148"/>
      <c r="N163" s="70"/>
    </row>
    <row r="164" spans="2:19" ht="13.8" hidden="1" thickBot="1" x14ac:dyDescent="0.3">
      <c r="B164" s="361" t="s">
        <v>627</v>
      </c>
      <c r="C164" s="361"/>
      <c r="D164" s="361"/>
      <c r="N164" s="70"/>
    </row>
    <row r="165" spans="2:19" ht="27" hidden="1" thickBot="1" x14ac:dyDescent="0.3">
      <c r="B165" s="135" t="s">
        <v>72</v>
      </c>
      <c r="C165" s="136" t="s">
        <v>335</v>
      </c>
      <c r="D165" s="137" t="str">
        <f>IF(OR(D172="Yes",D179="Yes", D157="Yes"),"N/A", "Answer Required")</f>
        <v>Answer Required</v>
      </c>
      <c r="H165" s="142" t="s">
        <v>23</v>
      </c>
      <c r="N165" s="70"/>
    </row>
    <row r="166" spans="2:19" ht="12.75" hidden="1" customHeight="1" x14ac:dyDescent="0.25">
      <c r="B166" s="135" t="s">
        <v>73</v>
      </c>
      <c r="C166" s="136" t="s">
        <v>184</v>
      </c>
      <c r="D166" s="143"/>
      <c r="H166" s="144"/>
      <c r="N166" s="70"/>
    </row>
    <row r="167" spans="2:19" ht="30" hidden="1" customHeight="1" x14ac:dyDescent="0.25">
      <c r="B167" s="135"/>
      <c r="C167" s="141" t="s">
        <v>628</v>
      </c>
      <c r="D167" s="145"/>
      <c r="N167" s="70"/>
    </row>
    <row r="168" spans="2:19" ht="9" hidden="1" customHeight="1" x14ac:dyDescent="0.25">
      <c r="B168" s="135"/>
      <c r="C168" s="146"/>
      <c r="D168" s="145"/>
      <c r="N168" s="70"/>
    </row>
    <row r="169" spans="2:19" ht="42" hidden="1" customHeight="1" x14ac:dyDescent="0.25">
      <c r="B169" s="135"/>
      <c r="C169" s="141" t="s">
        <v>629</v>
      </c>
      <c r="D169" s="145"/>
      <c r="N169" s="70"/>
    </row>
    <row r="170" spans="2:19" ht="15" hidden="1" customHeight="1" x14ac:dyDescent="0.25">
      <c r="C170" s="129"/>
      <c r="D170" s="103"/>
      <c r="N170" s="70"/>
    </row>
    <row r="171" spans="2:19" ht="13.8" thickBot="1" x14ac:dyDescent="0.3">
      <c r="B171" s="342" t="s">
        <v>686</v>
      </c>
      <c r="C171" s="342"/>
      <c r="D171" s="342"/>
      <c r="N171" s="70"/>
    </row>
    <row r="172" spans="2:19" ht="27.6" thickBot="1" x14ac:dyDescent="0.35">
      <c r="B172" s="95" t="s">
        <v>72</v>
      </c>
      <c r="C172" s="96" t="s">
        <v>764</v>
      </c>
      <c r="D172" s="11" t="s">
        <v>288</v>
      </c>
      <c r="H172" s="139" t="s">
        <v>23</v>
      </c>
      <c r="N172" s="70"/>
      <c r="R172" s="149"/>
      <c r="S172" s="149"/>
    </row>
    <row r="173" spans="2:19" ht="29.25" hidden="1" customHeight="1" thickBot="1" x14ac:dyDescent="0.35">
      <c r="B173" s="95" t="s">
        <v>73</v>
      </c>
      <c r="C173" s="96"/>
      <c r="D173" s="114" t="s">
        <v>288</v>
      </c>
      <c r="N173" s="70"/>
      <c r="R173" s="149"/>
      <c r="S173" s="149"/>
    </row>
    <row r="174" spans="2:19" ht="30" customHeight="1" x14ac:dyDescent="0.3">
      <c r="B174" s="95"/>
      <c r="C174" s="87" t="s">
        <v>630</v>
      </c>
      <c r="D174" s="98"/>
      <c r="N174" s="70"/>
      <c r="R174" s="149"/>
      <c r="S174" s="149"/>
    </row>
    <row r="175" spans="2:19" ht="46.5" customHeight="1" x14ac:dyDescent="0.3">
      <c r="C175" s="87" t="s">
        <v>631</v>
      </c>
      <c r="D175" s="103"/>
      <c r="N175" s="70"/>
      <c r="R175" s="149"/>
      <c r="S175" s="149"/>
    </row>
    <row r="176" spans="2:19" ht="12.75" hidden="1" customHeight="1" thickBot="1" x14ac:dyDescent="0.35">
      <c r="D176" s="103"/>
      <c r="N176" s="70"/>
      <c r="R176" s="149"/>
      <c r="S176" s="149"/>
    </row>
    <row r="177" spans="2:19" ht="12.75" customHeight="1" x14ac:dyDescent="0.3">
      <c r="D177" s="103"/>
      <c r="N177" s="70"/>
      <c r="R177" s="149"/>
      <c r="S177" s="149"/>
    </row>
    <row r="178" spans="2:19" ht="15" customHeight="1" thickBot="1" x14ac:dyDescent="0.35">
      <c r="B178" s="342" t="s">
        <v>687</v>
      </c>
      <c r="C178" s="342"/>
      <c r="D178" s="342"/>
      <c r="N178" s="70"/>
      <c r="R178" s="149"/>
      <c r="S178" s="149"/>
    </row>
    <row r="179" spans="2:19" ht="29.4" customHeight="1" thickBot="1" x14ac:dyDescent="0.35">
      <c r="B179" s="95" t="s">
        <v>72</v>
      </c>
      <c r="C179" s="96" t="s">
        <v>765</v>
      </c>
      <c r="D179" s="11" t="s">
        <v>288</v>
      </c>
      <c r="H179" s="139" t="s">
        <v>23</v>
      </c>
      <c r="N179" s="70"/>
      <c r="R179" s="149"/>
      <c r="S179" s="149"/>
    </row>
    <row r="180" spans="2:19" ht="30" hidden="1" customHeight="1" x14ac:dyDescent="0.3">
      <c r="B180" s="95" t="s">
        <v>73</v>
      </c>
      <c r="C180" s="96"/>
      <c r="D180" s="114" t="s">
        <v>288</v>
      </c>
      <c r="N180" s="70"/>
      <c r="R180" s="149"/>
      <c r="S180" s="149"/>
    </row>
    <row r="181" spans="2:19" ht="28.5" customHeight="1" x14ac:dyDescent="0.3">
      <c r="C181" s="87" t="s">
        <v>632</v>
      </c>
      <c r="D181" s="103"/>
      <c r="N181" s="70"/>
      <c r="R181" s="149"/>
      <c r="S181" s="149"/>
    </row>
    <row r="182" spans="2:19" ht="37.950000000000003" customHeight="1" x14ac:dyDescent="0.3">
      <c r="C182" s="87" t="s">
        <v>633</v>
      </c>
      <c r="D182" s="103"/>
      <c r="N182" s="70"/>
      <c r="R182" s="149"/>
      <c r="S182" s="149"/>
    </row>
    <row r="183" spans="2:19" ht="14.25" customHeight="1" x14ac:dyDescent="0.3">
      <c r="C183" s="87"/>
      <c r="D183" s="103"/>
      <c r="N183" s="70"/>
      <c r="R183" s="149"/>
      <c r="S183" s="149"/>
    </row>
    <row r="184" spans="2:19" ht="15" thickBot="1" x14ac:dyDescent="0.35">
      <c r="B184" s="342" t="s">
        <v>688</v>
      </c>
      <c r="C184" s="342"/>
      <c r="D184" s="342"/>
      <c r="N184" s="70"/>
      <c r="R184" s="149"/>
      <c r="S184" s="149"/>
    </row>
    <row r="185" spans="2:19" ht="26.4" x14ac:dyDescent="0.3">
      <c r="B185" s="95" t="s">
        <v>72</v>
      </c>
      <c r="C185" s="96" t="s">
        <v>689</v>
      </c>
      <c r="D185" s="11" t="s">
        <v>288</v>
      </c>
      <c r="H185" s="140" t="s">
        <v>67</v>
      </c>
      <c r="N185" s="70"/>
      <c r="R185" s="149"/>
      <c r="S185" s="149"/>
    </row>
    <row r="186" spans="2:19" ht="27" thickBot="1" x14ac:dyDescent="0.35">
      <c r="B186" s="95" t="s">
        <v>73</v>
      </c>
      <c r="C186" s="96" t="s">
        <v>336</v>
      </c>
      <c r="D186" s="11" t="s">
        <v>288</v>
      </c>
      <c r="H186" s="120" t="b">
        <f>AND(D185="Yes",D186="no")</f>
        <v>0</v>
      </c>
      <c r="N186" s="70"/>
      <c r="R186" s="149"/>
      <c r="S186" s="149"/>
    </row>
    <row r="187" spans="2:19" ht="26.4" x14ac:dyDescent="0.3">
      <c r="C187" s="87" t="s">
        <v>337</v>
      </c>
      <c r="D187" s="103"/>
      <c r="N187" s="70"/>
      <c r="R187" s="149"/>
      <c r="S187" s="149"/>
    </row>
    <row r="188" spans="2:19" ht="20.25" customHeight="1" x14ac:dyDescent="0.3">
      <c r="B188" s="150"/>
      <c r="D188" s="103"/>
      <c r="N188" s="70"/>
      <c r="R188" s="149"/>
      <c r="S188" s="149"/>
    </row>
    <row r="189" spans="2:19" ht="13.5" customHeight="1" thickBot="1" x14ac:dyDescent="0.35">
      <c r="B189" s="342" t="s">
        <v>713</v>
      </c>
      <c r="C189" s="342"/>
      <c r="D189" s="342"/>
      <c r="N189" s="70"/>
      <c r="R189" s="149"/>
      <c r="S189" s="149"/>
    </row>
    <row r="190" spans="2:19" ht="42.75" customHeight="1" x14ac:dyDescent="0.3">
      <c r="B190" s="95" t="s">
        <v>72</v>
      </c>
      <c r="C190" s="96" t="s">
        <v>795</v>
      </c>
      <c r="D190" s="11" t="s">
        <v>288</v>
      </c>
      <c r="H190" s="140" t="s">
        <v>236</v>
      </c>
      <c r="R190" s="149"/>
      <c r="S190" s="149"/>
    </row>
    <row r="191" spans="2:19" ht="39.75" customHeight="1" thickBot="1" x14ac:dyDescent="0.35">
      <c r="B191" s="95" t="s">
        <v>73</v>
      </c>
      <c r="C191" s="96" t="s">
        <v>537</v>
      </c>
      <c r="D191" s="11" t="s">
        <v>288</v>
      </c>
      <c r="H191" s="151" t="b">
        <f>OR(D190="Yes",D191="Yes")</f>
        <v>0</v>
      </c>
      <c r="R191" s="149"/>
      <c r="S191" s="149"/>
    </row>
    <row r="192" spans="2:19" ht="15" thickBot="1" x14ac:dyDescent="0.35">
      <c r="B192" s="95"/>
      <c r="C192" s="87" t="s">
        <v>235</v>
      </c>
      <c r="D192" s="152"/>
      <c r="R192" s="149"/>
      <c r="S192" s="149"/>
    </row>
    <row r="193" spans="2:19" ht="18.75" customHeight="1" x14ac:dyDescent="0.3">
      <c r="D193" s="103"/>
      <c r="H193" s="359" t="s">
        <v>507</v>
      </c>
      <c r="I193" s="343" t="s">
        <v>647</v>
      </c>
      <c r="R193" s="149"/>
      <c r="S193" s="149"/>
    </row>
    <row r="194" spans="2:19" ht="12.75" customHeight="1" x14ac:dyDescent="0.3">
      <c r="B194" s="342" t="s">
        <v>714</v>
      </c>
      <c r="C194" s="342"/>
      <c r="D194" s="342"/>
      <c r="H194" s="360"/>
      <c r="I194" s="344"/>
      <c r="K194" s="68"/>
      <c r="R194" s="149"/>
      <c r="S194" s="149"/>
    </row>
    <row r="195" spans="2:19" ht="20.25" customHeight="1" thickBot="1" x14ac:dyDescent="0.35">
      <c r="B195" s="153" t="s">
        <v>72</v>
      </c>
      <c r="C195" s="96" t="s">
        <v>690</v>
      </c>
      <c r="D195" s="11" t="s">
        <v>288</v>
      </c>
      <c r="H195" s="154" t="b">
        <f>OR($C$1=440,$C$1=403,$C$1=602,$C$1=501,$C$1=199,$C$1=505,$C$1=136,$C$1=711, $C$1=174, $C$1=172)</f>
        <v>0</v>
      </c>
      <c r="I195" s="155" t="str">
        <f>IF(AND($D$197="Yes",$D$196="No"),"TRUE","FALSE")</f>
        <v>FALSE</v>
      </c>
      <c r="K195" s="68"/>
      <c r="R195" s="149"/>
      <c r="S195" s="149"/>
    </row>
    <row r="196" spans="2:19" ht="30.75" customHeight="1" x14ac:dyDescent="0.3">
      <c r="B196" s="153" t="s">
        <v>73</v>
      </c>
      <c r="C196" s="96" t="s">
        <v>338</v>
      </c>
      <c r="D196" s="156" t="str">
        <f>IF(H195=TRUE,"Yes","No")</f>
        <v>No</v>
      </c>
      <c r="H196" s="157" t="s">
        <v>508</v>
      </c>
      <c r="I196" s="158" t="s">
        <v>510</v>
      </c>
      <c r="R196" s="149"/>
      <c r="S196" s="149"/>
    </row>
    <row r="197" spans="2:19" ht="101.25" customHeight="1" thickBot="1" x14ac:dyDescent="0.35">
      <c r="B197" s="153" t="s">
        <v>105</v>
      </c>
      <c r="C197" s="159" t="s">
        <v>59</v>
      </c>
      <c r="D197" s="11" t="s">
        <v>288</v>
      </c>
      <c r="H197" s="160" t="str">
        <f>IF(AND($D$198="Yes",$D$196="No"),"TRUE","FALSE")</f>
        <v>FALSE</v>
      </c>
      <c r="I197" s="160" t="str">
        <f>IF(AND($D$199="Yes",$D$195="No"),"TRUE","FALSE")</f>
        <v>FALSE</v>
      </c>
      <c r="R197" s="149"/>
      <c r="S197" s="149"/>
    </row>
    <row r="198" spans="2:19" ht="25.5" customHeight="1" x14ac:dyDescent="0.3">
      <c r="B198" s="95" t="s">
        <v>52</v>
      </c>
      <c r="C198" s="96" t="s">
        <v>379</v>
      </c>
      <c r="D198" s="11" t="s">
        <v>288</v>
      </c>
      <c r="R198" s="149"/>
      <c r="S198" s="149"/>
    </row>
    <row r="199" spans="2:19" ht="25.5" customHeight="1" x14ac:dyDescent="0.3">
      <c r="B199" s="95" t="s">
        <v>181</v>
      </c>
      <c r="C199" s="96" t="s">
        <v>578</v>
      </c>
      <c r="D199" s="11" t="s">
        <v>288</v>
      </c>
      <c r="H199" s="161" t="s">
        <v>509</v>
      </c>
      <c r="R199" s="149"/>
      <c r="S199" s="149"/>
    </row>
    <row r="200" spans="2:19" ht="54" customHeight="1" thickBot="1" x14ac:dyDescent="0.35">
      <c r="B200" s="61"/>
      <c r="C200" s="87" t="s">
        <v>511</v>
      </c>
      <c r="H200" s="162" t="str">
        <f>IF(OR($H$202="TRUE",$I$202="TRUE"),"TRUE","FALSE")</f>
        <v>FALSE</v>
      </c>
      <c r="R200" s="149"/>
      <c r="S200" s="149"/>
    </row>
    <row r="201" spans="2:19" ht="25.5" customHeight="1" thickBot="1" x14ac:dyDescent="0.35">
      <c r="B201" s="87"/>
      <c r="C201" s="87" t="s">
        <v>512</v>
      </c>
      <c r="D201" s="103"/>
      <c r="H201" s="163" t="s">
        <v>396</v>
      </c>
      <c r="I201" s="164" t="s">
        <v>446</v>
      </c>
      <c r="R201" s="149"/>
      <c r="S201" s="149"/>
    </row>
    <row r="202" spans="2:19" ht="25.5" customHeight="1" thickBot="1" x14ac:dyDescent="0.35">
      <c r="B202" s="87"/>
      <c r="C202" s="87" t="s">
        <v>513</v>
      </c>
      <c r="D202" s="103"/>
      <c r="H202" s="165" t="str">
        <f>IF(AND(D195="Yes",D196="No"),"TRUE","FALSE")</f>
        <v>FALSE</v>
      </c>
      <c r="I202" s="166" t="str">
        <f>IF(OR(H197="TRUE",I195="TRUE",I197="TRUE"),"TRUE","FALSE")</f>
        <v>FALSE</v>
      </c>
      <c r="R202" s="149"/>
      <c r="S202" s="149"/>
    </row>
    <row r="203" spans="2:19" ht="20.25" customHeight="1" x14ac:dyDescent="0.3">
      <c r="B203" s="87"/>
      <c r="D203" s="103"/>
      <c r="R203" s="149"/>
      <c r="S203" s="149"/>
    </row>
    <row r="204" spans="2:19" ht="14.4" x14ac:dyDescent="0.3">
      <c r="B204" s="342" t="s">
        <v>715</v>
      </c>
      <c r="C204" s="342"/>
      <c r="D204" s="342"/>
      <c r="R204" s="149"/>
      <c r="S204" s="149"/>
    </row>
    <row r="205" spans="2:19" ht="27.75" customHeight="1" thickBot="1" x14ac:dyDescent="0.35">
      <c r="B205" s="95" t="s">
        <v>72</v>
      </c>
      <c r="C205" s="96" t="s">
        <v>690</v>
      </c>
      <c r="D205" s="97" t="str">
        <f>IF(D195="Answer Required","No",D195)</f>
        <v>No</v>
      </c>
      <c r="R205" s="149"/>
      <c r="S205" s="149"/>
    </row>
    <row r="206" spans="2:19" ht="39" customHeight="1" x14ac:dyDescent="0.3">
      <c r="B206" s="95" t="s">
        <v>73</v>
      </c>
      <c r="C206" s="96" t="s">
        <v>339</v>
      </c>
      <c r="D206" s="97" t="str">
        <f>D196</f>
        <v>No</v>
      </c>
      <c r="H206" s="167" t="s">
        <v>514</v>
      </c>
      <c r="I206" s="103"/>
      <c r="R206" s="149"/>
      <c r="S206" s="149"/>
    </row>
    <row r="207" spans="2:19" ht="31.5" customHeight="1" thickBot="1" x14ac:dyDescent="0.35">
      <c r="B207" s="63"/>
      <c r="C207" s="87" t="s">
        <v>515</v>
      </c>
      <c r="D207" s="168"/>
      <c r="H207" s="134" t="b">
        <f>AND(D205="yes",D206="no")</f>
        <v>0</v>
      </c>
      <c r="S207" s="149"/>
    </row>
    <row r="208" spans="2:19" ht="15.75" customHeight="1" x14ac:dyDescent="0.3">
      <c r="C208" s="129" t="s">
        <v>164</v>
      </c>
      <c r="S208" s="149"/>
    </row>
    <row r="209" spans="2:8" ht="30.75" customHeight="1" thickBot="1" x14ac:dyDescent="0.3">
      <c r="B209" s="347" t="s">
        <v>716</v>
      </c>
      <c r="C209" s="347"/>
      <c r="D209" s="347"/>
      <c r="E209" s="77"/>
    </row>
    <row r="210" spans="2:8" ht="30" customHeight="1" x14ac:dyDescent="0.25">
      <c r="B210" s="95" t="s">
        <v>72</v>
      </c>
      <c r="C210" s="96" t="s">
        <v>691</v>
      </c>
      <c r="D210" s="11" t="s">
        <v>288</v>
      </c>
      <c r="H210" s="167" t="s">
        <v>24</v>
      </c>
    </row>
    <row r="211" spans="2:8" ht="13.8" thickBot="1" x14ac:dyDescent="0.3">
      <c r="B211" s="95" t="s">
        <v>73</v>
      </c>
      <c r="C211" s="96" t="s">
        <v>492</v>
      </c>
      <c r="D211" s="11" t="s">
        <v>288</v>
      </c>
      <c r="H211" s="120" t="b">
        <f>AND(D210="yes",D211="no")</f>
        <v>0</v>
      </c>
    </row>
    <row r="212" spans="2:8" ht="26.4" x14ac:dyDescent="0.25">
      <c r="C212" s="87" t="s">
        <v>516</v>
      </c>
      <c r="D212" s="103"/>
    </row>
    <row r="213" spans="2:8" ht="20.25" customHeight="1" x14ac:dyDescent="0.25">
      <c r="D213" s="103"/>
    </row>
    <row r="214" spans="2:8" ht="13.5" customHeight="1" thickBot="1" x14ac:dyDescent="0.3">
      <c r="B214" s="342" t="s">
        <v>717</v>
      </c>
      <c r="C214" s="342"/>
      <c r="D214" s="342"/>
    </row>
    <row r="215" spans="2:8" ht="30" customHeight="1" thickBot="1" x14ac:dyDescent="0.3">
      <c r="B215" s="95" t="s">
        <v>72</v>
      </c>
      <c r="C215" s="96" t="s">
        <v>544</v>
      </c>
      <c r="D215" s="11" t="s">
        <v>288</v>
      </c>
      <c r="H215" s="170" t="s">
        <v>163</v>
      </c>
    </row>
    <row r="216" spans="2:8" ht="13.8" hidden="1" thickBot="1" x14ac:dyDescent="0.3">
      <c r="B216" s="95"/>
      <c r="C216" s="96"/>
      <c r="D216" s="171"/>
      <c r="H216" s="172"/>
    </row>
    <row r="217" spans="2:8" ht="17.399999999999999" customHeight="1" x14ac:dyDescent="0.25">
      <c r="C217" s="87" t="s">
        <v>525</v>
      </c>
      <c r="D217" s="103"/>
    </row>
    <row r="218" spans="2:8" ht="17.399999999999999" customHeight="1" x14ac:dyDescent="0.25">
      <c r="C218" s="129" t="s">
        <v>526</v>
      </c>
      <c r="D218" s="103"/>
    </row>
    <row r="219" spans="2:8" x14ac:dyDescent="0.25">
      <c r="C219" s="61"/>
      <c r="D219" s="103"/>
    </row>
    <row r="220" spans="2:8" ht="18" customHeight="1" thickBot="1" x14ac:dyDescent="0.3">
      <c r="C220" s="129"/>
      <c r="D220" s="103"/>
    </row>
    <row r="221" spans="2:8" x14ac:dyDescent="0.25">
      <c r="B221" s="342" t="s">
        <v>718</v>
      </c>
      <c r="C221" s="342"/>
      <c r="D221" s="342"/>
      <c r="H221" s="345" t="s">
        <v>68</v>
      </c>
    </row>
    <row r="222" spans="2:8" ht="27" thickBot="1" x14ac:dyDescent="0.3">
      <c r="B222" s="95" t="s">
        <v>72</v>
      </c>
      <c r="C222" s="96" t="s">
        <v>340</v>
      </c>
      <c r="D222" s="11" t="s">
        <v>288</v>
      </c>
      <c r="H222" s="346"/>
    </row>
    <row r="223" spans="2:8" x14ac:dyDescent="0.25">
      <c r="B223" s="63"/>
      <c r="C223" s="87" t="s">
        <v>180</v>
      </c>
      <c r="D223" s="168"/>
    </row>
    <row r="224" spans="2:8" ht="20.25" customHeight="1" x14ac:dyDescent="0.25">
      <c r="C224" s="87"/>
      <c r="D224" s="103"/>
    </row>
    <row r="225" spans="2:24" ht="13.5" customHeight="1" thickBot="1" x14ac:dyDescent="0.3">
      <c r="B225" s="342" t="s">
        <v>719</v>
      </c>
      <c r="C225" s="342"/>
      <c r="D225" s="342"/>
      <c r="E225" s="173"/>
      <c r="F225" s="173"/>
    </row>
    <row r="226" spans="2:24" ht="27" thickBot="1" x14ac:dyDescent="0.3">
      <c r="B226" s="95" t="s">
        <v>72</v>
      </c>
      <c r="C226" s="96" t="s">
        <v>576</v>
      </c>
      <c r="D226" s="11" t="s">
        <v>288</v>
      </c>
      <c r="H226" s="170" t="s">
        <v>648</v>
      </c>
    </row>
    <row r="227" spans="2:24" x14ac:dyDescent="0.25">
      <c r="B227" s="95"/>
      <c r="C227" s="87" t="s">
        <v>577</v>
      </c>
      <c r="D227" s="103"/>
    </row>
    <row r="228" spans="2:24" ht="52.8" x14ac:dyDescent="0.25">
      <c r="C228" s="87" t="s">
        <v>656</v>
      </c>
      <c r="D228" s="103"/>
    </row>
    <row r="229" spans="2:24" ht="24" customHeight="1" x14ac:dyDescent="0.25">
      <c r="C229" s="87" t="str">
        <f>IF(H228=TRUE,"Note:  ** Agencies 129 and 149 have a different due date for Attachments 11 and 20.  See the Supplemental Information section of this Directive.","")</f>
        <v/>
      </c>
      <c r="D229" s="103"/>
    </row>
    <row r="230" spans="2:24" ht="13.8" thickBot="1" x14ac:dyDescent="0.3">
      <c r="B230" s="342" t="s">
        <v>720</v>
      </c>
      <c r="C230" s="342"/>
      <c r="D230" s="342"/>
    </row>
    <row r="231" spans="2:24" ht="40.5" customHeight="1" thickBot="1" x14ac:dyDescent="0.3">
      <c r="B231" s="95" t="s">
        <v>72</v>
      </c>
      <c r="C231" s="96" t="s">
        <v>768</v>
      </c>
      <c r="D231" s="11" t="s">
        <v>288</v>
      </c>
      <c r="H231" s="139" t="s">
        <v>355</v>
      </c>
    </row>
    <row r="232" spans="2:24" ht="26.4" x14ac:dyDescent="0.25">
      <c r="B232" s="95" t="s">
        <v>73</v>
      </c>
      <c r="C232" s="96" t="s">
        <v>692</v>
      </c>
      <c r="D232" s="14" t="s">
        <v>288</v>
      </c>
      <c r="H232" s="68"/>
    </row>
    <row r="233" spans="2:24" ht="39.75" customHeight="1" x14ac:dyDescent="0.25">
      <c r="B233" s="173"/>
      <c r="C233" s="87" t="s">
        <v>367</v>
      </c>
      <c r="D233" s="350" t="str">
        <f>IF(AND(D231="yes",D232="no"),"Answer Required","N/A")</f>
        <v>N/A</v>
      </c>
      <c r="E233" s="351"/>
      <c r="H233" s="68"/>
    </row>
    <row r="234" spans="2:24" ht="20.25" customHeight="1" thickBot="1" x14ac:dyDescent="0.3">
      <c r="D234" s="103"/>
    </row>
    <row r="235" spans="2:24" ht="12.75" customHeight="1" x14ac:dyDescent="0.25">
      <c r="B235" s="342" t="s">
        <v>721</v>
      </c>
      <c r="C235" s="342"/>
      <c r="D235" s="342"/>
      <c r="H235" s="175"/>
      <c r="I235" s="340" t="s">
        <v>769</v>
      </c>
    </row>
    <row r="236" spans="2:24" ht="12.75" customHeight="1" x14ac:dyDescent="0.25">
      <c r="B236" s="95" t="s">
        <v>72</v>
      </c>
      <c r="C236" s="96" t="s">
        <v>693</v>
      </c>
      <c r="D236" s="11" t="s">
        <v>288</v>
      </c>
      <c r="H236" s="102" t="s">
        <v>397</v>
      </c>
      <c r="I236" s="341"/>
      <c r="J236" s="68"/>
      <c r="K236" s="68"/>
      <c r="L236" s="68"/>
      <c r="M236" s="68"/>
      <c r="N236" s="68"/>
      <c r="O236" s="68"/>
      <c r="P236" s="68"/>
    </row>
    <row r="237" spans="2:24" ht="26.4" x14ac:dyDescent="0.25">
      <c r="B237" s="95" t="s">
        <v>73</v>
      </c>
      <c r="C237" s="96" t="s">
        <v>399</v>
      </c>
      <c r="D237" s="11" t="s">
        <v>288</v>
      </c>
      <c r="H237" s="176" t="str">
        <f>IF(OR(D236="Yes",D237="Yes"),"TRUE","FALSE")</f>
        <v>FALSE</v>
      </c>
      <c r="I237" s="177" t="str">
        <f>IF(D238="Yes","FALSE","TRUE")</f>
        <v>TRUE</v>
      </c>
      <c r="J237" s="68"/>
      <c r="K237" s="68"/>
      <c r="L237" s="68"/>
      <c r="M237" s="68"/>
      <c r="N237" s="68"/>
      <c r="O237" s="68"/>
      <c r="P237" s="68"/>
    </row>
    <row r="238" spans="2:24" ht="26.25" customHeight="1" x14ac:dyDescent="0.25">
      <c r="B238" s="95" t="s">
        <v>105</v>
      </c>
      <c r="C238" s="96" t="s">
        <v>517</v>
      </c>
      <c r="D238" s="11" t="s">
        <v>288</v>
      </c>
      <c r="H238" s="102" t="s">
        <v>419</v>
      </c>
      <c r="I238" s="178" t="s">
        <v>653</v>
      </c>
      <c r="K238" s="68"/>
      <c r="L238" s="68"/>
      <c r="M238" s="68"/>
      <c r="N238" s="68"/>
      <c r="O238" s="68"/>
      <c r="P238" s="68"/>
      <c r="S238" s="68"/>
      <c r="T238" s="68"/>
      <c r="U238" s="68"/>
      <c r="V238" s="68"/>
      <c r="W238" s="68"/>
      <c r="X238" s="68"/>
    </row>
    <row r="239" spans="2:24" x14ac:dyDescent="0.25">
      <c r="B239" s="95" t="s">
        <v>52</v>
      </c>
      <c r="C239" s="96" t="s">
        <v>400</v>
      </c>
      <c r="D239" s="156" t="str">
        <f>IF(H241=TRUE,"Yes","No")</f>
        <v>No</v>
      </c>
      <c r="H239" s="176" t="str">
        <f>IF(D239="Yes","FALSE","TRUE")</f>
        <v>TRUE</v>
      </c>
      <c r="I239" s="179" t="str">
        <f>IF(AND(H237="TRUE",H239="TRUE",I237="TRUE"),"TRUE","FALSE")</f>
        <v>FALSE</v>
      </c>
      <c r="J239" s="68"/>
      <c r="K239" s="63"/>
      <c r="L239" s="63"/>
      <c r="M239" s="63"/>
      <c r="N239" s="63"/>
      <c r="O239" s="63"/>
      <c r="P239" s="63"/>
      <c r="R239" s="68"/>
      <c r="S239" s="68"/>
      <c r="T239" s="68"/>
      <c r="U239" s="68"/>
      <c r="V239" s="68"/>
      <c r="W239" s="68"/>
      <c r="X239" s="68"/>
    </row>
    <row r="240" spans="2:24" ht="26.4" x14ac:dyDescent="0.25">
      <c r="C240" s="87" t="s">
        <v>518</v>
      </c>
      <c r="D240" s="103"/>
      <c r="H240" s="180" t="s">
        <v>356</v>
      </c>
      <c r="I240" s="181"/>
      <c r="K240" s="63"/>
      <c r="L240" s="63"/>
      <c r="M240" s="63"/>
      <c r="N240" s="63"/>
      <c r="O240" s="63"/>
      <c r="P240" s="63"/>
      <c r="Q240" s="68"/>
    </row>
    <row r="241" spans="2:16" ht="13.8" thickBot="1" x14ac:dyDescent="0.3">
      <c r="D241" s="103"/>
      <c r="E241" s="103"/>
      <c r="H241" s="182" t="b">
        <f>OR(C1=501,C1=161)</f>
        <v>0</v>
      </c>
      <c r="I241" s="123"/>
      <c r="K241" s="68"/>
      <c r="L241" s="68"/>
      <c r="M241" s="68"/>
      <c r="N241" s="68"/>
      <c r="O241" s="68"/>
      <c r="P241" s="68"/>
    </row>
    <row r="242" spans="2:16" ht="13.5" customHeight="1" thickBot="1" x14ac:dyDescent="0.3">
      <c r="B242" s="347" t="s">
        <v>722</v>
      </c>
      <c r="C242" s="347"/>
      <c r="D242" s="347"/>
      <c r="E242" s="103"/>
    </row>
    <row r="243" spans="2:16" x14ac:dyDescent="0.25">
      <c r="B243" s="95" t="s">
        <v>72</v>
      </c>
      <c r="C243" s="96" t="s">
        <v>694</v>
      </c>
      <c r="D243" s="11" t="s">
        <v>288</v>
      </c>
      <c r="H243" s="167" t="s">
        <v>357</v>
      </c>
    </row>
    <row r="244" spans="2:16" ht="27" thickBot="1" x14ac:dyDescent="0.3">
      <c r="B244" s="95" t="s">
        <v>73</v>
      </c>
      <c r="C244" s="96" t="s">
        <v>343</v>
      </c>
      <c r="D244" s="11" t="s">
        <v>288</v>
      </c>
      <c r="H244" s="120" t="b">
        <f>AND(D243="YES",D244="no")</f>
        <v>0</v>
      </c>
    </row>
    <row r="245" spans="2:16" ht="28.5" customHeight="1" x14ac:dyDescent="0.25">
      <c r="C245" s="87" t="s">
        <v>348</v>
      </c>
      <c r="D245" s="103"/>
    </row>
    <row r="246" spans="2:16" ht="41.4" customHeight="1" x14ac:dyDescent="0.25">
      <c r="C246" s="129" t="s">
        <v>182</v>
      </c>
      <c r="D246" s="103"/>
    </row>
    <row r="247" spans="2:16" ht="14.25" customHeight="1" x14ac:dyDescent="0.25">
      <c r="D247" s="103"/>
    </row>
    <row r="248" spans="2:16" ht="13.5" customHeight="1" thickBot="1" x14ac:dyDescent="0.3">
      <c r="B248" s="342" t="s">
        <v>723</v>
      </c>
      <c r="C248" s="342"/>
      <c r="D248" s="342"/>
      <c r="E248" s="173"/>
      <c r="H248" s="103"/>
    </row>
    <row r="249" spans="2:16" ht="39.6" x14ac:dyDescent="0.25">
      <c r="B249" s="95" t="s">
        <v>72</v>
      </c>
      <c r="C249" s="96" t="s">
        <v>519</v>
      </c>
      <c r="D249" s="11" t="s">
        <v>288</v>
      </c>
      <c r="H249" s="348" t="s">
        <v>23</v>
      </c>
    </row>
    <row r="250" spans="2:16" ht="12.75" hidden="1" customHeight="1" x14ac:dyDescent="0.25">
      <c r="B250" s="95" t="s">
        <v>73</v>
      </c>
      <c r="C250" s="183"/>
      <c r="D250" s="184"/>
      <c r="H250" s="349"/>
    </row>
    <row r="251" spans="2:16" ht="27" customHeight="1" x14ac:dyDescent="0.25">
      <c r="B251" s="173"/>
      <c r="C251" s="87" t="s">
        <v>520</v>
      </c>
      <c r="D251" s="103"/>
    </row>
    <row r="252" spans="2:16" ht="6" customHeight="1" thickBot="1" x14ac:dyDescent="0.3">
      <c r="C252" s="87"/>
      <c r="D252" s="103"/>
    </row>
    <row r="253" spans="2:16" ht="20.25" customHeight="1" x14ac:dyDescent="0.25">
      <c r="B253" s="347" t="s">
        <v>724</v>
      </c>
      <c r="C253" s="347"/>
      <c r="D253" s="347"/>
      <c r="H253" s="348" t="s">
        <v>23</v>
      </c>
    </row>
    <row r="254" spans="2:16" ht="13.8" thickBot="1" x14ac:dyDescent="0.3">
      <c r="B254" s="95" t="s">
        <v>72</v>
      </c>
      <c r="C254" s="96" t="s">
        <v>731</v>
      </c>
      <c r="D254" s="11" t="s">
        <v>288</v>
      </c>
      <c r="E254" s="98"/>
      <c r="H254" s="349"/>
    </row>
    <row r="255" spans="2:16" ht="26.25" customHeight="1" x14ac:dyDescent="0.25">
      <c r="C255" s="87" t="s">
        <v>347</v>
      </c>
      <c r="D255" s="103"/>
      <c r="E255" s="103"/>
    </row>
    <row r="256" spans="2:16" ht="12" customHeight="1" x14ac:dyDescent="0.25">
      <c r="C256" s="87"/>
      <c r="D256" s="103"/>
      <c r="E256" s="103"/>
    </row>
    <row r="257" spans="2:8" ht="13.5" customHeight="1" thickBot="1" x14ac:dyDescent="0.3">
      <c r="B257" s="347" t="s">
        <v>725</v>
      </c>
      <c r="C257" s="347"/>
      <c r="D257" s="347"/>
      <c r="E257" s="103"/>
    </row>
    <row r="258" spans="2:8" ht="26.25" customHeight="1" thickBot="1" x14ac:dyDescent="0.3">
      <c r="B258" s="95" t="s">
        <v>72</v>
      </c>
      <c r="C258" s="96" t="s">
        <v>695</v>
      </c>
      <c r="D258" s="11" t="s">
        <v>288</v>
      </c>
      <c r="E258" s="103"/>
      <c r="H258" s="139" t="s">
        <v>23</v>
      </c>
    </row>
    <row r="259" spans="2:8" ht="95.4" customHeight="1" x14ac:dyDescent="0.25">
      <c r="C259" s="87" t="s">
        <v>393</v>
      </c>
      <c r="D259" s="103"/>
      <c r="E259" s="103"/>
    </row>
    <row r="260" spans="2:8" ht="14.25" customHeight="1" x14ac:dyDescent="0.25">
      <c r="C260" s="87"/>
      <c r="D260" s="103"/>
      <c r="E260" s="103"/>
    </row>
    <row r="261" spans="2:8" hidden="1" x14ac:dyDescent="0.25">
      <c r="C261" s="87"/>
      <c r="D261" s="103"/>
      <c r="E261" s="103"/>
    </row>
    <row r="262" spans="2:8" ht="15" customHeight="1" thickBot="1" x14ac:dyDescent="0.3">
      <c r="B262" s="342" t="s">
        <v>726</v>
      </c>
      <c r="C262" s="342"/>
      <c r="D262" s="342"/>
    </row>
    <row r="263" spans="2:8" ht="27.75" customHeight="1" x14ac:dyDescent="0.25">
      <c r="B263" s="95" t="s">
        <v>72</v>
      </c>
      <c r="C263" s="96" t="s">
        <v>341</v>
      </c>
      <c r="D263" s="11" t="s">
        <v>288</v>
      </c>
      <c r="H263" s="345" t="s">
        <v>349</v>
      </c>
    </row>
    <row r="264" spans="2:8" ht="14.25" customHeight="1" thickBot="1" x14ac:dyDescent="0.3">
      <c r="C264" s="87" t="s">
        <v>346</v>
      </c>
      <c r="D264" s="103"/>
      <c r="E264" s="103"/>
      <c r="H264" s="346"/>
    </row>
    <row r="265" spans="2:8" ht="20.25" customHeight="1" thickBot="1" x14ac:dyDescent="0.3">
      <c r="C265" s="173"/>
      <c r="D265" s="173"/>
      <c r="E265" s="173"/>
      <c r="F265" s="173"/>
    </row>
    <row r="266" spans="2:8" ht="13.8" thickBot="1" x14ac:dyDescent="0.3">
      <c r="B266" s="342" t="s">
        <v>727</v>
      </c>
      <c r="C266" s="342"/>
      <c r="D266" s="342"/>
      <c r="E266" s="87"/>
      <c r="H266" s="185" t="s">
        <v>350</v>
      </c>
    </row>
    <row r="267" spans="2:8" ht="27" thickBot="1" x14ac:dyDescent="0.3">
      <c r="B267" s="95" t="s">
        <v>72</v>
      </c>
      <c r="C267" s="96" t="s">
        <v>696</v>
      </c>
      <c r="D267" s="11" t="s">
        <v>288</v>
      </c>
      <c r="H267" s="186" t="b">
        <f>AND($D$267="Yes",$D$268="No")</f>
        <v>0</v>
      </c>
    </row>
    <row r="268" spans="2:8" x14ac:dyDescent="0.25">
      <c r="B268" s="95" t="s">
        <v>73</v>
      </c>
      <c r="C268" s="96" t="s">
        <v>521</v>
      </c>
      <c r="D268" s="11" t="s">
        <v>288</v>
      </c>
    </row>
    <row r="269" spans="2:8" ht="18" customHeight="1" x14ac:dyDescent="0.25">
      <c r="C269" s="87" t="s">
        <v>351</v>
      </c>
      <c r="D269" s="103"/>
    </row>
    <row r="270" spans="2:8" ht="78.75" customHeight="1" x14ac:dyDescent="0.25">
      <c r="C270" s="129" t="s">
        <v>522</v>
      </c>
      <c r="D270" s="103"/>
    </row>
    <row r="271" spans="2:8" ht="12" customHeight="1" thickBot="1" x14ac:dyDescent="0.3">
      <c r="B271" s="353" t="s">
        <v>728</v>
      </c>
      <c r="C271" s="353"/>
      <c r="D271" s="103"/>
    </row>
    <row r="272" spans="2:8" ht="13.8" thickBot="1" x14ac:dyDescent="0.3">
      <c r="B272" s="173"/>
      <c r="C272" s="87" t="s">
        <v>358</v>
      </c>
      <c r="D272" s="103"/>
      <c r="H272" s="139" t="s">
        <v>63</v>
      </c>
    </row>
    <row r="273" spans="2:9" x14ac:dyDescent="0.25">
      <c r="C273" s="96" t="s">
        <v>46</v>
      </c>
      <c r="D273" s="103"/>
      <c r="E273" s="103"/>
    </row>
    <row r="274" spans="2:9" x14ac:dyDescent="0.25">
      <c r="C274" s="96" t="s">
        <v>47</v>
      </c>
      <c r="D274" s="103"/>
      <c r="E274" s="103"/>
    </row>
    <row r="275" spans="2:9" x14ac:dyDescent="0.25">
      <c r="C275" s="96" t="s">
        <v>45</v>
      </c>
    </row>
    <row r="276" spans="2:9" x14ac:dyDescent="0.25">
      <c r="C276" s="96" t="s">
        <v>95</v>
      </c>
    </row>
    <row r="277" spans="2:9" ht="12" customHeight="1" x14ac:dyDescent="0.25">
      <c r="C277" s="96" t="s">
        <v>566</v>
      </c>
      <c r="D277" s="103"/>
    </row>
    <row r="278" spans="2:9" x14ac:dyDescent="0.25">
      <c r="C278" s="96" t="s">
        <v>102</v>
      </c>
    </row>
    <row r="279" spans="2:9" x14ac:dyDescent="0.25">
      <c r="C279" s="96" t="s">
        <v>0</v>
      </c>
    </row>
    <row r="281" spans="2:9" hidden="1" x14ac:dyDescent="0.25"/>
    <row r="282" spans="2:9" ht="13.8" thickBot="1" x14ac:dyDescent="0.3">
      <c r="B282" s="347" t="s">
        <v>729</v>
      </c>
      <c r="C282" s="347"/>
      <c r="D282" s="347"/>
      <c r="E282" s="169"/>
    </row>
    <row r="283" spans="2:9" ht="27" thickBot="1" x14ac:dyDescent="0.3">
      <c r="B283" s="95" t="s">
        <v>72</v>
      </c>
      <c r="C283" s="96" t="s">
        <v>540</v>
      </c>
      <c r="D283" s="11" t="s">
        <v>288</v>
      </c>
      <c r="E283" s="187"/>
      <c r="H283" s="139" t="s">
        <v>63</v>
      </c>
    </row>
    <row r="284" spans="2:9" ht="16.5" hidden="1" customHeight="1" x14ac:dyDescent="0.25">
      <c r="B284" s="95" t="s">
        <v>73</v>
      </c>
      <c r="C284" s="96" t="s">
        <v>361</v>
      </c>
      <c r="D284" s="97" t="e">
        <f>IF(OR(I282,K282)=TRUE,"Yes","No")</f>
        <v>#VALUE!</v>
      </c>
    </row>
    <row r="285" spans="2:9" ht="30.75" customHeight="1" x14ac:dyDescent="0.25">
      <c r="B285" s="95"/>
      <c r="C285" s="87" t="s">
        <v>368</v>
      </c>
      <c r="D285" s="98"/>
    </row>
    <row r="286" spans="2:9" x14ac:dyDescent="0.25">
      <c r="C286" s="87"/>
      <c r="D286" s="103"/>
    </row>
    <row r="287" spans="2:9" x14ac:dyDescent="0.25">
      <c r="B287" s="342"/>
      <c r="C287" s="342"/>
      <c r="D287" s="342"/>
      <c r="E287" s="87"/>
    </row>
    <row r="288" spans="2:9" ht="13.5" hidden="1" customHeight="1" thickBot="1" x14ac:dyDescent="0.3">
      <c r="B288" s="354"/>
      <c r="C288" s="347"/>
      <c r="D288" s="355"/>
      <c r="E288" s="169"/>
      <c r="H288" s="188"/>
      <c r="I288" s="189"/>
    </row>
    <row r="289" spans="2:9" ht="13.5" hidden="1" customHeight="1" thickBot="1" x14ac:dyDescent="0.3">
      <c r="B289" s="190"/>
      <c r="C289" s="96"/>
      <c r="D289" s="191"/>
      <c r="E289" s="187"/>
      <c r="H289" s="186"/>
      <c r="I289" s="192"/>
    </row>
    <row r="290" spans="2:9" ht="16.5" hidden="1" customHeight="1" x14ac:dyDescent="0.25">
      <c r="B290" s="190"/>
      <c r="C290" s="96"/>
      <c r="D290" s="193"/>
    </row>
    <row r="291" spans="2:9" ht="30.75" hidden="1" customHeight="1" thickBot="1" x14ac:dyDescent="0.3">
      <c r="B291" s="194"/>
      <c r="C291" s="195"/>
      <c r="D291" s="196"/>
    </row>
    <row r="292" spans="2:9" ht="12.75" hidden="1" customHeight="1" x14ac:dyDescent="0.25">
      <c r="C292" s="87"/>
    </row>
    <row r="293" spans="2:9" ht="12.75" hidden="1" customHeight="1" x14ac:dyDescent="0.25"/>
    <row r="294" spans="2:9" ht="12.75" hidden="1" customHeight="1" x14ac:dyDescent="0.25"/>
    <row r="295" spans="2:9" x14ac:dyDescent="0.25">
      <c r="B295" s="197"/>
      <c r="C295" s="198"/>
      <c r="D295" s="199"/>
      <c r="E295" s="103"/>
    </row>
    <row r="296" spans="2:9" x14ac:dyDescent="0.25">
      <c r="B296" s="200" t="s">
        <v>198</v>
      </c>
      <c r="D296" s="103"/>
      <c r="E296" s="103"/>
    </row>
    <row r="297" spans="2:9" x14ac:dyDescent="0.25">
      <c r="B297" s="86" t="s">
        <v>31</v>
      </c>
      <c r="D297" s="103"/>
      <c r="E297" s="103"/>
    </row>
    <row r="298" spans="2:9" ht="24.75" customHeight="1" x14ac:dyDescent="0.25">
      <c r="D298" s="103"/>
      <c r="E298" s="103"/>
    </row>
    <row r="299" spans="2:9" ht="51.75" customHeight="1" x14ac:dyDescent="0.25">
      <c r="B299" s="73" t="s">
        <v>72</v>
      </c>
      <c r="C299" s="201" t="s">
        <v>697</v>
      </c>
    </row>
    <row r="300" spans="2:9" ht="114.75" customHeight="1" x14ac:dyDescent="0.25">
      <c r="C300" s="159" t="s">
        <v>573</v>
      </c>
    </row>
    <row r="301" spans="2:9" ht="15.75" hidden="1" customHeight="1" x14ac:dyDescent="0.25"/>
    <row r="302" spans="2:9" ht="26.4" x14ac:dyDescent="0.25">
      <c r="C302" s="159" t="s">
        <v>470</v>
      </c>
      <c r="D302" s="11" t="s">
        <v>288</v>
      </c>
    </row>
    <row r="303" spans="2:9" ht="20.25" customHeight="1" x14ac:dyDescent="0.25">
      <c r="C303" s="202"/>
    </row>
    <row r="304" spans="2:9" ht="18.75" customHeight="1" x14ac:dyDescent="0.25"/>
    <row r="305" spans="1:11" ht="59.25" customHeight="1" x14ac:dyDescent="0.25">
      <c r="B305" s="73" t="s">
        <v>73</v>
      </c>
      <c r="C305" s="159" t="s">
        <v>698</v>
      </c>
      <c r="D305" s="11" t="s">
        <v>288</v>
      </c>
      <c r="K305" s="103"/>
    </row>
    <row r="306" spans="1:11" x14ac:dyDescent="0.25">
      <c r="C306" s="203" t="s">
        <v>401</v>
      </c>
      <c r="D306" s="204"/>
      <c r="H306" s="103"/>
      <c r="J306" s="103"/>
    </row>
    <row r="307" spans="1:11" x14ac:dyDescent="0.25">
      <c r="C307" s="9" t="str">
        <f>IF(D305="yes","Answer Required","N/A")</f>
        <v>N/A</v>
      </c>
      <c r="D307" s="103"/>
      <c r="E307" s="103"/>
      <c r="H307" s="103"/>
      <c r="J307" s="103"/>
    </row>
    <row r="308" spans="1:11" ht="62.25" customHeight="1" x14ac:dyDescent="0.25">
      <c r="A308" s="356" t="s">
        <v>344</v>
      </c>
      <c r="B308" s="356"/>
      <c r="C308" s="356"/>
      <c r="D308" s="103"/>
      <c r="E308" s="103"/>
      <c r="H308" s="103"/>
      <c r="J308" s="103"/>
    </row>
    <row r="309" spans="1:11" ht="234.75" hidden="1" customHeight="1" x14ac:dyDescent="0.25">
      <c r="B309" s="73" t="s">
        <v>105</v>
      </c>
      <c r="C309" s="206" t="s">
        <v>392</v>
      </c>
      <c r="D309" s="114" t="s">
        <v>288</v>
      </c>
      <c r="F309" s="207"/>
      <c r="H309" s="103"/>
      <c r="J309" s="103"/>
    </row>
    <row r="310" spans="1:11" ht="70.5" hidden="1" customHeight="1" x14ac:dyDescent="0.25">
      <c r="C310" s="208" t="s">
        <v>363</v>
      </c>
      <c r="D310" s="98"/>
      <c r="H310" s="103"/>
      <c r="J310" s="103"/>
    </row>
    <row r="311" spans="1:11" ht="14.1" hidden="1" customHeight="1" x14ac:dyDescent="0.25">
      <c r="C311" s="209"/>
      <c r="D311" s="103"/>
      <c r="H311" s="103"/>
      <c r="J311" s="103"/>
    </row>
    <row r="312" spans="1:11" ht="14.1" hidden="1" customHeight="1" x14ac:dyDescent="0.25">
      <c r="C312" s="209"/>
      <c r="D312" s="103"/>
      <c r="H312" s="103"/>
      <c r="J312" s="103"/>
    </row>
    <row r="313" spans="1:11" ht="14.1" hidden="1" customHeight="1" x14ac:dyDescent="0.25">
      <c r="C313" s="209"/>
      <c r="D313" s="103"/>
      <c r="H313" s="103"/>
      <c r="J313" s="103"/>
    </row>
    <row r="314" spans="1:11" ht="14.1" hidden="1" customHeight="1" x14ac:dyDescent="0.25">
      <c r="C314" s="209"/>
      <c r="D314" s="103"/>
      <c r="E314" s="103"/>
      <c r="H314" s="103"/>
      <c r="J314" s="103"/>
    </row>
    <row r="315" spans="1:11" ht="14.25" hidden="1" customHeight="1" x14ac:dyDescent="0.25">
      <c r="C315" s="209"/>
      <c r="D315" s="103"/>
      <c r="E315" s="103"/>
      <c r="H315" s="103"/>
      <c r="J315" s="103"/>
    </row>
    <row r="316" spans="1:11" ht="22.5" hidden="1" customHeight="1" x14ac:dyDescent="0.25">
      <c r="C316" s="205"/>
      <c r="D316" s="103"/>
      <c r="E316" s="103"/>
      <c r="H316" s="103"/>
      <c r="J316" s="103"/>
    </row>
    <row r="317" spans="1:11" ht="18" customHeight="1" x14ac:dyDescent="0.25">
      <c r="D317" s="103"/>
      <c r="E317" s="103"/>
      <c r="H317" s="103"/>
      <c r="I317" s="103"/>
      <c r="J317" s="103"/>
    </row>
    <row r="318" spans="1:11" ht="230.25" hidden="1" customHeight="1" x14ac:dyDescent="0.25">
      <c r="B318" s="73" t="s">
        <v>165</v>
      </c>
      <c r="C318" s="210" t="s">
        <v>369</v>
      </c>
      <c r="D318" s="211"/>
      <c r="E318" s="61" t="s">
        <v>365</v>
      </c>
      <c r="H318" s="103"/>
      <c r="I318" s="103"/>
      <c r="J318" s="103"/>
    </row>
    <row r="319" spans="1:11" ht="90.75" hidden="1" customHeight="1" x14ac:dyDescent="0.25">
      <c r="C319" s="141" t="s">
        <v>364</v>
      </c>
      <c r="D319" s="98"/>
      <c r="H319" s="103"/>
      <c r="I319" s="103"/>
      <c r="J319" s="103"/>
    </row>
    <row r="320" spans="1:11" x14ac:dyDescent="0.25">
      <c r="D320" s="103"/>
      <c r="H320" s="103"/>
      <c r="I320" s="103"/>
      <c r="J320" s="103"/>
    </row>
    <row r="321" spans="2:10" ht="145.5" customHeight="1" x14ac:dyDescent="0.25">
      <c r="B321" s="73" t="s">
        <v>105</v>
      </c>
      <c r="C321" s="212" t="s">
        <v>298</v>
      </c>
      <c r="D321" s="103"/>
      <c r="H321" s="103"/>
      <c r="I321" s="103"/>
      <c r="J321" s="103"/>
    </row>
    <row r="322" spans="2:10" ht="19.5" hidden="1" customHeight="1" x14ac:dyDescent="0.25">
      <c r="C322" s="129"/>
      <c r="D322" s="103"/>
      <c r="H322" s="103"/>
      <c r="I322" s="103"/>
      <c r="J322" s="103"/>
    </row>
    <row r="323" spans="2:10" ht="141" customHeight="1" x14ac:dyDescent="0.25">
      <c r="C323" s="159" t="s">
        <v>574</v>
      </c>
      <c r="D323" s="103"/>
      <c r="E323" s="103"/>
      <c r="H323" s="103"/>
      <c r="I323" s="103"/>
      <c r="J323" s="103"/>
    </row>
    <row r="324" spans="2:10" ht="67.5" customHeight="1" x14ac:dyDescent="0.25">
      <c r="C324" s="203" t="s">
        <v>822</v>
      </c>
      <c r="D324" s="103"/>
      <c r="E324" s="103"/>
      <c r="H324" s="103"/>
      <c r="I324" s="103"/>
      <c r="J324" s="103"/>
    </row>
    <row r="325" spans="2:10" ht="20.25" customHeight="1" x14ac:dyDescent="0.25">
      <c r="C325" s="159" t="s">
        <v>770</v>
      </c>
      <c r="D325" s="11" t="s">
        <v>288</v>
      </c>
      <c r="H325" s="103"/>
      <c r="I325" s="103"/>
      <c r="J325" s="103"/>
    </row>
    <row r="326" spans="2:10" x14ac:dyDescent="0.25">
      <c r="B326" s="103"/>
      <c r="C326" s="9" t="str">
        <f>IF(D325="yes","Answer Required","N/A")</f>
        <v>N/A</v>
      </c>
      <c r="D326" s="103"/>
      <c r="H326" s="103"/>
      <c r="I326" s="103"/>
      <c r="J326" s="103"/>
    </row>
    <row r="327" spans="2:10" ht="24" customHeight="1" x14ac:dyDescent="0.25">
      <c r="B327" s="103"/>
      <c r="C327" s="213" t="s">
        <v>270</v>
      </c>
      <c r="D327" s="103"/>
      <c r="H327" s="103"/>
      <c r="I327" s="103"/>
      <c r="J327" s="103"/>
    </row>
    <row r="328" spans="2:10" x14ac:dyDescent="0.25">
      <c r="B328" s="103"/>
      <c r="C328" s="9" t="str">
        <f>IF(D325="yes","Answer Required","N/A")</f>
        <v>N/A</v>
      </c>
      <c r="D328" s="103"/>
      <c r="H328" s="103"/>
      <c r="I328" s="103"/>
      <c r="J328" s="103"/>
    </row>
    <row r="329" spans="2:10" ht="23.25" customHeight="1" x14ac:dyDescent="0.25">
      <c r="C329" s="159" t="s">
        <v>166</v>
      </c>
      <c r="D329" s="11" t="s">
        <v>288</v>
      </c>
      <c r="H329" s="103"/>
      <c r="I329" s="103"/>
      <c r="J329" s="103"/>
    </row>
    <row r="330" spans="2:10" x14ac:dyDescent="0.25">
      <c r="B330" s="103"/>
      <c r="C330" s="9" t="str">
        <f>IF(D329="yes","Answer Required","N/A")</f>
        <v>N/A</v>
      </c>
      <c r="D330" s="103"/>
      <c r="E330" s="103"/>
      <c r="H330" s="103"/>
      <c r="I330" s="103"/>
      <c r="J330" s="103"/>
    </row>
    <row r="331" spans="2:10" ht="18" customHeight="1" x14ac:dyDescent="0.25">
      <c r="B331" s="103"/>
      <c r="C331" s="213" t="s">
        <v>270</v>
      </c>
      <c r="D331" s="103"/>
      <c r="E331" s="103"/>
      <c r="H331" s="103"/>
      <c r="I331" s="103"/>
      <c r="J331" s="103"/>
    </row>
    <row r="332" spans="2:10" x14ac:dyDescent="0.25">
      <c r="B332" s="103"/>
      <c r="C332" s="9" t="str">
        <f>IF(D329="yes","Answer Required","N/A")</f>
        <v>N/A</v>
      </c>
      <c r="D332" s="103"/>
      <c r="E332" s="103"/>
      <c r="H332" s="103"/>
      <c r="I332" s="103"/>
      <c r="J332" s="103"/>
    </row>
    <row r="333" spans="2:10" ht="12" customHeight="1" x14ac:dyDescent="0.25">
      <c r="B333" s="103"/>
      <c r="D333" s="103"/>
      <c r="E333" s="103"/>
      <c r="H333" s="103"/>
      <c r="I333" s="103"/>
      <c r="J333" s="103"/>
    </row>
    <row r="334" spans="2:10" ht="19.5" hidden="1" customHeight="1" x14ac:dyDescent="0.25">
      <c r="B334" s="73" t="s">
        <v>105</v>
      </c>
      <c r="C334" s="129" t="s">
        <v>64</v>
      </c>
      <c r="D334" s="103"/>
      <c r="E334" s="103"/>
      <c r="H334" s="103"/>
      <c r="I334" s="103"/>
      <c r="J334" s="103"/>
    </row>
    <row r="335" spans="2:10" ht="121.95" customHeight="1" x14ac:dyDescent="0.25">
      <c r="C335" s="213" t="s">
        <v>821</v>
      </c>
      <c r="D335" s="103"/>
      <c r="E335" s="103"/>
      <c r="H335" s="103"/>
      <c r="I335" s="103"/>
      <c r="J335" s="103"/>
    </row>
    <row r="336" spans="2:10" ht="24" customHeight="1" x14ac:dyDescent="0.25">
      <c r="C336" s="159" t="s">
        <v>770</v>
      </c>
      <c r="D336" s="11" t="s">
        <v>288</v>
      </c>
      <c r="H336" s="103"/>
      <c r="I336" s="103"/>
      <c r="J336" s="103"/>
    </row>
    <row r="337" spans="2:10" x14ac:dyDescent="0.25">
      <c r="B337" s="103"/>
      <c r="C337" s="9" t="str">
        <f>IF(D336="yes","Answer Required","N/A")</f>
        <v>N/A</v>
      </c>
      <c r="D337" s="103"/>
      <c r="H337" s="103"/>
      <c r="I337" s="103"/>
      <c r="J337" s="103"/>
    </row>
    <row r="338" spans="2:10" ht="24" customHeight="1" x14ac:dyDescent="0.25">
      <c r="B338" s="103"/>
      <c r="C338" s="213" t="s">
        <v>271</v>
      </c>
      <c r="D338" s="103"/>
      <c r="H338" s="103"/>
      <c r="I338" s="103"/>
      <c r="J338" s="103"/>
    </row>
    <row r="339" spans="2:10" x14ac:dyDescent="0.25">
      <c r="B339" s="103"/>
      <c r="C339" s="9" t="str">
        <f>IF(D336="yes","Answer Required","N/A")</f>
        <v>N/A</v>
      </c>
      <c r="D339" s="103"/>
      <c r="H339" s="103"/>
      <c r="I339" s="103"/>
      <c r="J339" s="103"/>
    </row>
    <row r="340" spans="2:10" ht="23.25" customHeight="1" x14ac:dyDescent="0.25">
      <c r="C340" s="159" t="s">
        <v>166</v>
      </c>
      <c r="D340" s="11" t="s">
        <v>288</v>
      </c>
      <c r="H340" s="103"/>
      <c r="I340" s="103"/>
      <c r="J340" s="103"/>
    </row>
    <row r="341" spans="2:10" x14ac:dyDescent="0.25">
      <c r="B341" s="103"/>
      <c r="C341" s="9" t="str">
        <f>IF(D340="yes","Answer Required","N/A")</f>
        <v>N/A</v>
      </c>
      <c r="D341" s="103"/>
      <c r="E341" s="103"/>
      <c r="H341" s="103"/>
      <c r="I341" s="103"/>
      <c r="J341" s="103"/>
    </row>
    <row r="342" spans="2:10" ht="24" customHeight="1" x14ac:dyDescent="0.25">
      <c r="B342" s="103"/>
      <c r="C342" s="213" t="s">
        <v>272</v>
      </c>
      <c r="D342" s="103"/>
      <c r="E342" s="103"/>
      <c r="H342" s="103"/>
      <c r="I342" s="103"/>
      <c r="J342" s="103"/>
    </row>
    <row r="343" spans="2:10" x14ac:dyDescent="0.25">
      <c r="B343" s="103"/>
      <c r="C343" s="9" t="str">
        <f>IF(D340="yes","Answer Required","N/A")</f>
        <v>N/A</v>
      </c>
      <c r="D343" s="103"/>
      <c r="E343" s="103"/>
      <c r="H343" s="103"/>
      <c r="I343" s="103"/>
      <c r="J343" s="103"/>
    </row>
    <row r="344" spans="2:10" ht="18" customHeight="1" x14ac:dyDescent="0.25">
      <c r="B344" s="103"/>
      <c r="D344" s="103"/>
      <c r="E344" s="103"/>
      <c r="H344" s="103"/>
      <c r="I344" s="103"/>
      <c r="J344" s="103"/>
    </row>
    <row r="345" spans="2:10" ht="19.5" hidden="1" customHeight="1" x14ac:dyDescent="0.25">
      <c r="D345" s="103"/>
      <c r="E345" s="103"/>
      <c r="H345" s="103"/>
      <c r="I345" s="103"/>
      <c r="J345" s="103"/>
    </row>
    <row r="346" spans="2:10" ht="48.75" customHeight="1" x14ac:dyDescent="0.25">
      <c r="C346" s="213" t="s">
        <v>179</v>
      </c>
      <c r="D346" s="103"/>
      <c r="E346" s="103"/>
      <c r="H346" s="103"/>
      <c r="I346" s="103"/>
      <c r="J346" s="103"/>
    </row>
    <row r="347" spans="2:10" ht="24" customHeight="1" x14ac:dyDescent="0.25">
      <c r="C347" s="159" t="s">
        <v>771</v>
      </c>
      <c r="D347" s="11" t="s">
        <v>288</v>
      </c>
      <c r="H347" s="103"/>
      <c r="I347" s="103"/>
      <c r="J347" s="103"/>
    </row>
    <row r="348" spans="2:10" x14ac:dyDescent="0.25">
      <c r="B348" s="103"/>
      <c r="C348" s="9" t="str">
        <f>IF(D347="yes","Answer Required","N/A")</f>
        <v>N/A</v>
      </c>
      <c r="D348" s="103"/>
      <c r="H348" s="103"/>
      <c r="I348" s="103"/>
      <c r="J348" s="103"/>
    </row>
    <row r="349" spans="2:10" ht="21.75" customHeight="1" x14ac:dyDescent="0.25">
      <c r="B349" s="103"/>
      <c r="C349" s="213" t="s">
        <v>273</v>
      </c>
      <c r="D349" s="103"/>
      <c r="H349" s="103"/>
      <c r="I349" s="103"/>
      <c r="J349" s="103"/>
    </row>
    <row r="350" spans="2:10" x14ac:dyDescent="0.25">
      <c r="B350" s="103"/>
      <c r="C350" s="9" t="str">
        <f>IF(D347="yes","Answer Required","N/A")</f>
        <v>N/A</v>
      </c>
      <c r="D350" s="103"/>
      <c r="H350" s="103"/>
      <c r="I350" s="103"/>
      <c r="J350" s="103"/>
    </row>
    <row r="351" spans="2:10" ht="22.5" customHeight="1" x14ac:dyDescent="0.25">
      <c r="C351" s="159" t="s">
        <v>166</v>
      </c>
      <c r="D351" s="11" t="s">
        <v>288</v>
      </c>
      <c r="H351" s="103"/>
      <c r="I351" s="103"/>
      <c r="J351" s="103"/>
    </row>
    <row r="352" spans="2:10" x14ac:dyDescent="0.25">
      <c r="B352" s="103"/>
      <c r="C352" s="9" t="str">
        <f>IF(D351="yes","Answer Required","N/A")</f>
        <v>N/A</v>
      </c>
      <c r="D352" s="103"/>
      <c r="E352" s="103"/>
      <c r="H352" s="103"/>
      <c r="I352" s="103"/>
      <c r="J352" s="103"/>
    </row>
    <row r="353" spans="2:10" ht="24.75" customHeight="1" x14ac:dyDescent="0.25">
      <c r="B353" s="103"/>
      <c r="C353" s="213" t="s">
        <v>273</v>
      </c>
      <c r="D353" s="103"/>
      <c r="E353" s="103"/>
      <c r="H353" s="103"/>
      <c r="I353" s="103"/>
      <c r="J353" s="103"/>
    </row>
    <row r="354" spans="2:10" x14ac:dyDescent="0.25">
      <c r="B354" s="103"/>
      <c r="C354" s="9" t="str">
        <f>IF(D351="yes","Answer Required","N/A")</f>
        <v>N/A</v>
      </c>
      <c r="D354" s="103"/>
      <c r="E354" s="103"/>
      <c r="H354" s="103"/>
      <c r="I354" s="103"/>
      <c r="J354" s="103"/>
    </row>
    <row r="355" spans="2:10" ht="12" customHeight="1" x14ac:dyDescent="0.25">
      <c r="B355" s="103"/>
      <c r="D355" s="103"/>
      <c r="E355" s="103"/>
      <c r="H355" s="103"/>
      <c r="I355" s="103"/>
      <c r="J355" s="103"/>
    </row>
    <row r="356" spans="2:10" ht="12" customHeight="1" x14ac:dyDescent="0.25">
      <c r="B356" s="73" t="s">
        <v>105</v>
      </c>
      <c r="C356" s="129" t="s">
        <v>64</v>
      </c>
      <c r="D356" s="103"/>
      <c r="E356" s="103"/>
      <c r="H356" s="103"/>
      <c r="I356" s="103"/>
      <c r="J356" s="103"/>
    </row>
    <row r="357" spans="2:10" ht="34.5" customHeight="1" x14ac:dyDescent="0.25">
      <c r="C357" s="213" t="s">
        <v>8</v>
      </c>
      <c r="D357" s="103"/>
      <c r="E357" s="103"/>
      <c r="H357" s="103"/>
      <c r="I357" s="103"/>
      <c r="J357" s="103"/>
    </row>
    <row r="358" spans="2:10" ht="24" customHeight="1" x14ac:dyDescent="0.25">
      <c r="C358" s="159" t="s">
        <v>770</v>
      </c>
      <c r="D358" s="11" t="s">
        <v>288</v>
      </c>
      <c r="H358" s="103"/>
      <c r="I358" s="103"/>
      <c r="J358" s="103"/>
    </row>
    <row r="359" spans="2:10" x14ac:dyDescent="0.25">
      <c r="B359" s="103"/>
      <c r="C359" s="9" t="str">
        <f>IF(D358="yes","Answer Required","N/A")</f>
        <v>N/A</v>
      </c>
      <c r="D359" s="103"/>
      <c r="H359" s="103"/>
      <c r="I359" s="103"/>
      <c r="J359" s="103"/>
    </row>
    <row r="360" spans="2:10" ht="24" customHeight="1" x14ac:dyDescent="0.25">
      <c r="B360" s="103"/>
      <c r="C360" s="213" t="s">
        <v>274</v>
      </c>
      <c r="D360" s="103"/>
      <c r="H360" s="103"/>
      <c r="I360" s="103"/>
      <c r="J360" s="103"/>
    </row>
    <row r="361" spans="2:10" x14ac:dyDescent="0.25">
      <c r="B361" s="103"/>
      <c r="C361" s="9" t="str">
        <f>IF(D358="yes","Answer Required","N/A")</f>
        <v>N/A</v>
      </c>
      <c r="D361" s="103"/>
      <c r="H361" s="103"/>
      <c r="I361" s="103"/>
      <c r="J361" s="103"/>
    </row>
    <row r="362" spans="2:10" ht="28.5" customHeight="1" x14ac:dyDescent="0.25">
      <c r="C362" s="159" t="s">
        <v>166</v>
      </c>
      <c r="D362" s="11" t="s">
        <v>288</v>
      </c>
      <c r="H362" s="103"/>
      <c r="I362" s="103"/>
      <c r="J362" s="103"/>
    </row>
    <row r="363" spans="2:10" x14ac:dyDescent="0.25">
      <c r="B363" s="103"/>
      <c r="C363" s="9" t="str">
        <f>IF(D362="yes","Answer Required","N/A")</f>
        <v>N/A</v>
      </c>
      <c r="D363" s="103"/>
      <c r="E363" s="103"/>
      <c r="H363" s="103"/>
      <c r="I363" s="103"/>
      <c r="J363" s="103"/>
    </row>
    <row r="364" spans="2:10" ht="24" customHeight="1" x14ac:dyDescent="0.25">
      <c r="B364" s="103"/>
      <c r="C364" s="213" t="s">
        <v>274</v>
      </c>
      <c r="D364" s="103"/>
      <c r="E364" s="103"/>
      <c r="H364" s="103"/>
      <c r="I364" s="103"/>
      <c r="J364" s="103"/>
    </row>
    <row r="365" spans="2:10" x14ac:dyDescent="0.25">
      <c r="B365" s="103"/>
      <c r="C365" s="9" t="str">
        <f>IF(D362="yes","Answer Required","N/A")</f>
        <v>N/A</v>
      </c>
      <c r="D365" s="103"/>
      <c r="E365" s="103"/>
      <c r="H365" s="103"/>
      <c r="I365" s="103"/>
      <c r="J365" s="103"/>
    </row>
    <row r="366" spans="2:10" ht="12" customHeight="1" x14ac:dyDescent="0.25">
      <c r="B366" s="61"/>
      <c r="C366" s="214"/>
      <c r="D366" s="103"/>
      <c r="E366" s="103"/>
      <c r="H366" s="103"/>
      <c r="I366" s="103"/>
      <c r="J366" s="103"/>
    </row>
    <row r="367" spans="2:10" ht="24" customHeight="1" x14ac:dyDescent="0.25">
      <c r="C367" s="129"/>
      <c r="D367" s="103"/>
      <c r="E367" s="103"/>
      <c r="H367" s="103"/>
      <c r="I367" s="103"/>
      <c r="J367" s="103"/>
    </row>
    <row r="368" spans="2:10" ht="43.5" customHeight="1" x14ac:dyDescent="0.25">
      <c r="C368" s="213" t="s">
        <v>345</v>
      </c>
      <c r="D368" s="103"/>
      <c r="E368" s="103"/>
      <c r="H368" s="103"/>
      <c r="I368" s="103"/>
      <c r="J368" s="103"/>
    </row>
    <row r="369" spans="2:10" ht="21" customHeight="1" x14ac:dyDescent="0.25">
      <c r="C369" s="159" t="s">
        <v>770</v>
      </c>
      <c r="D369" s="11" t="s">
        <v>288</v>
      </c>
      <c r="H369" s="103"/>
      <c r="I369" s="103"/>
      <c r="J369" s="103"/>
    </row>
    <row r="370" spans="2:10" x14ac:dyDescent="0.25">
      <c r="B370" s="103"/>
      <c r="C370" s="9" t="str">
        <f>IF(D369="yes","Answer Required","N/A")</f>
        <v>N/A</v>
      </c>
      <c r="D370" s="103"/>
      <c r="H370" s="103"/>
      <c r="I370" s="103"/>
      <c r="J370" s="103"/>
    </row>
    <row r="371" spans="2:10" ht="22.5" customHeight="1" x14ac:dyDescent="0.25">
      <c r="B371" s="103"/>
      <c r="C371" s="213" t="s">
        <v>275</v>
      </c>
      <c r="D371" s="103"/>
      <c r="H371" s="103"/>
      <c r="I371" s="103"/>
      <c r="J371" s="103"/>
    </row>
    <row r="372" spans="2:10" x14ac:dyDescent="0.25">
      <c r="B372" s="103"/>
      <c r="C372" s="9" t="str">
        <f>IF(D369="yes","Answer Required","N/A")</f>
        <v>N/A</v>
      </c>
      <c r="D372" s="103"/>
      <c r="H372" s="103"/>
      <c r="I372" s="103"/>
      <c r="J372" s="103"/>
    </row>
    <row r="373" spans="2:10" ht="24" customHeight="1" x14ac:dyDescent="0.25">
      <c r="C373" s="159" t="s">
        <v>166</v>
      </c>
      <c r="D373" s="11" t="s">
        <v>288</v>
      </c>
      <c r="H373" s="103"/>
      <c r="I373" s="103"/>
      <c r="J373" s="103"/>
    </row>
    <row r="374" spans="2:10" x14ac:dyDescent="0.25">
      <c r="B374" s="103"/>
      <c r="C374" s="9" t="str">
        <f>IF(D373="yes","Answer Required","N/A")</f>
        <v>N/A</v>
      </c>
      <c r="D374" s="103"/>
      <c r="E374" s="103"/>
      <c r="H374" s="103"/>
      <c r="I374" s="103"/>
      <c r="J374" s="103"/>
    </row>
    <row r="375" spans="2:10" ht="21" customHeight="1" x14ac:dyDescent="0.25">
      <c r="B375" s="103"/>
      <c r="C375" s="213" t="s">
        <v>275</v>
      </c>
      <c r="D375" s="103"/>
      <c r="E375" s="103"/>
      <c r="H375" s="103"/>
      <c r="I375" s="103"/>
      <c r="J375" s="103"/>
    </row>
    <row r="376" spans="2:10" x14ac:dyDescent="0.25">
      <c r="B376" s="103"/>
      <c r="C376" s="9" t="str">
        <f>IF(D373="yes","Answer Required","N/A")</f>
        <v>N/A</v>
      </c>
      <c r="D376" s="103"/>
      <c r="E376" s="103"/>
      <c r="H376" s="103"/>
      <c r="I376" s="103"/>
      <c r="J376" s="103"/>
    </row>
    <row r="377" spans="2:10" ht="20.25" customHeight="1" x14ac:dyDescent="0.25">
      <c r="B377" s="61"/>
      <c r="C377" s="129"/>
      <c r="D377" s="103"/>
      <c r="E377" s="103"/>
      <c r="H377" s="103"/>
      <c r="I377" s="103"/>
      <c r="J377" s="103"/>
    </row>
    <row r="378" spans="2:10" ht="62.25" customHeight="1" x14ac:dyDescent="0.25">
      <c r="C378" s="159" t="s">
        <v>699</v>
      </c>
      <c r="D378" s="11" t="s">
        <v>288</v>
      </c>
      <c r="H378" s="103"/>
      <c r="I378" s="103"/>
      <c r="J378" s="103"/>
    </row>
    <row r="379" spans="2:10" ht="24" customHeight="1" x14ac:dyDescent="0.25">
      <c r="B379" s="61"/>
      <c r="C379" s="213" t="s">
        <v>226</v>
      </c>
      <c r="D379" s="103"/>
      <c r="H379" s="103"/>
      <c r="I379" s="103"/>
      <c r="J379" s="103"/>
    </row>
    <row r="380" spans="2:10" x14ac:dyDescent="0.25">
      <c r="B380" s="103"/>
      <c r="C380" s="9" t="str">
        <f>IF(D378="yes","Answer Required","N/A")</f>
        <v>N/A</v>
      </c>
      <c r="D380" s="103"/>
      <c r="H380" s="103"/>
      <c r="I380" s="103"/>
      <c r="J380" s="103"/>
    </row>
    <row r="381" spans="2:10" ht="29.25" customHeight="1" x14ac:dyDescent="0.25">
      <c r="B381" s="61"/>
      <c r="C381" s="203" t="s">
        <v>290</v>
      </c>
      <c r="D381" s="103"/>
      <c r="H381" s="103"/>
      <c r="I381" s="103"/>
      <c r="J381" s="103"/>
    </row>
    <row r="382" spans="2:10" x14ac:dyDescent="0.25">
      <c r="B382" s="103"/>
      <c r="C382" s="9" t="str">
        <f>IF(D378="yes","Answer Required","N/A")</f>
        <v>N/A</v>
      </c>
      <c r="D382" s="103"/>
      <c r="H382" s="103"/>
      <c r="I382" s="103"/>
      <c r="J382" s="103"/>
    </row>
    <row r="383" spans="2:10" ht="24" customHeight="1" x14ac:dyDescent="0.25">
      <c r="B383" s="61"/>
      <c r="C383" s="82" t="s">
        <v>276</v>
      </c>
      <c r="D383" s="103"/>
      <c r="E383" s="103"/>
      <c r="H383" s="103"/>
      <c r="I383" s="103"/>
      <c r="J383" s="103"/>
    </row>
    <row r="384" spans="2:10" x14ac:dyDescent="0.25">
      <c r="B384" s="103"/>
      <c r="C384" s="9" t="str">
        <f>IF(D378="yes","Answer Required","N/A")</f>
        <v>N/A</v>
      </c>
      <c r="D384" s="103"/>
      <c r="E384" s="103"/>
      <c r="H384" s="103"/>
      <c r="I384" s="103"/>
      <c r="J384" s="103"/>
    </row>
    <row r="385" spans="2:10" ht="18" customHeight="1" x14ac:dyDescent="0.25">
      <c r="B385" s="61"/>
      <c r="C385" s="214"/>
      <c r="D385" s="103"/>
      <c r="E385" s="103"/>
      <c r="H385" s="103"/>
      <c r="I385" s="103"/>
      <c r="J385" s="103"/>
    </row>
    <row r="386" spans="2:10" ht="17.25" hidden="1" customHeight="1" x14ac:dyDescent="0.25">
      <c r="C386" s="129"/>
      <c r="D386" s="103"/>
      <c r="E386" s="103"/>
      <c r="H386" s="103"/>
      <c r="I386" s="103"/>
      <c r="J386" s="103"/>
    </row>
    <row r="387" spans="2:10" ht="57.75" customHeight="1" x14ac:dyDescent="0.25">
      <c r="C387" s="159" t="s">
        <v>700</v>
      </c>
      <c r="D387" s="11" t="s">
        <v>288</v>
      </c>
      <c r="H387" s="103"/>
      <c r="I387" s="103"/>
      <c r="J387" s="103"/>
    </row>
    <row r="388" spans="2:10" ht="24" customHeight="1" x14ac:dyDescent="0.25">
      <c r="B388" s="61"/>
      <c r="C388" s="213" t="s">
        <v>227</v>
      </c>
      <c r="D388" s="103"/>
      <c r="H388" s="103"/>
      <c r="I388" s="103"/>
      <c r="J388" s="103"/>
    </row>
    <row r="389" spans="2:10" x14ac:dyDescent="0.25">
      <c r="B389" s="103"/>
      <c r="C389" s="9" t="str">
        <f>IF(D387="yes","Answer Required","N/A")</f>
        <v>N/A</v>
      </c>
      <c r="D389" s="103"/>
      <c r="H389" s="103"/>
      <c r="I389" s="103"/>
      <c r="J389" s="103"/>
    </row>
    <row r="390" spans="2:10" ht="30.75" customHeight="1" x14ac:dyDescent="0.25">
      <c r="B390" s="61"/>
      <c r="C390" s="203" t="s">
        <v>291</v>
      </c>
      <c r="D390" s="103"/>
      <c r="H390" s="103"/>
      <c r="I390" s="103"/>
      <c r="J390" s="103"/>
    </row>
    <row r="391" spans="2:10" x14ac:dyDescent="0.25">
      <c r="B391" s="103"/>
      <c r="C391" s="9" t="str">
        <f>IF(D387="yes","Answer Required","N/A")</f>
        <v>N/A</v>
      </c>
      <c r="D391" s="103"/>
      <c r="H391" s="103"/>
      <c r="I391" s="103"/>
      <c r="J391" s="103"/>
    </row>
    <row r="392" spans="2:10" ht="24" customHeight="1" x14ac:dyDescent="0.25">
      <c r="B392" s="61"/>
      <c r="C392" s="82" t="s">
        <v>277</v>
      </c>
      <c r="D392" s="103"/>
      <c r="E392" s="103"/>
      <c r="H392" s="103"/>
      <c r="I392" s="103"/>
      <c r="J392" s="103"/>
    </row>
    <row r="393" spans="2:10" x14ac:dyDescent="0.25">
      <c r="B393" s="103"/>
      <c r="C393" s="9" t="str">
        <f>IF(D387="yes","Answer Required","N/A")</f>
        <v>N/A</v>
      </c>
      <c r="D393" s="103"/>
      <c r="E393" s="103"/>
      <c r="H393" s="103"/>
      <c r="I393" s="103"/>
      <c r="J393" s="103"/>
    </row>
    <row r="394" spans="2:10" ht="12" customHeight="1" x14ac:dyDescent="0.25">
      <c r="B394" s="61"/>
      <c r="C394" s="214"/>
      <c r="D394" s="103"/>
      <c r="E394" s="103"/>
      <c r="H394" s="103"/>
      <c r="I394" s="103"/>
      <c r="J394" s="103"/>
    </row>
    <row r="395" spans="2:10" ht="16.5" customHeight="1" x14ac:dyDescent="0.25">
      <c r="B395" s="73" t="s">
        <v>105</v>
      </c>
      <c r="C395" s="129" t="s">
        <v>64</v>
      </c>
      <c r="D395" s="103"/>
      <c r="E395" s="103"/>
      <c r="H395" s="103"/>
      <c r="I395" s="103"/>
      <c r="J395" s="103"/>
    </row>
    <row r="396" spans="2:10" ht="72.75" customHeight="1" x14ac:dyDescent="0.25">
      <c r="C396" s="159" t="s">
        <v>701</v>
      </c>
      <c r="D396" s="11" t="s">
        <v>288</v>
      </c>
      <c r="H396" s="103"/>
      <c r="I396" s="103"/>
      <c r="J396" s="103"/>
    </row>
    <row r="397" spans="2:10" ht="24" customHeight="1" x14ac:dyDescent="0.25">
      <c r="B397" s="61"/>
      <c r="C397" s="213" t="s">
        <v>226</v>
      </c>
      <c r="D397" s="103"/>
      <c r="H397" s="103"/>
      <c r="I397" s="103"/>
      <c r="J397" s="103"/>
    </row>
    <row r="398" spans="2:10" x14ac:dyDescent="0.25">
      <c r="B398" s="103"/>
      <c r="C398" s="9" t="str">
        <f>IF(D396="yes","Answer Required","N/A")</f>
        <v>N/A</v>
      </c>
      <c r="D398" s="103"/>
      <c r="H398" s="103"/>
      <c r="I398" s="103"/>
      <c r="J398" s="103"/>
    </row>
    <row r="399" spans="2:10" ht="28.5" customHeight="1" x14ac:dyDescent="0.25">
      <c r="B399" s="61"/>
      <c r="C399" s="203" t="s">
        <v>292</v>
      </c>
      <c r="D399" s="103"/>
      <c r="H399" s="103"/>
      <c r="I399" s="103"/>
      <c r="J399" s="103"/>
    </row>
    <row r="400" spans="2:10" x14ac:dyDescent="0.25">
      <c r="B400" s="103"/>
      <c r="C400" s="9" t="str">
        <f>IF(D396="yes","Answer Required","N/A")</f>
        <v>N/A</v>
      </c>
      <c r="D400" s="103"/>
      <c r="H400" s="103"/>
      <c r="I400" s="103"/>
      <c r="J400" s="103"/>
    </row>
    <row r="401" spans="2:10" ht="24" customHeight="1" x14ac:dyDescent="0.25">
      <c r="B401" s="61"/>
      <c r="C401" s="82" t="s">
        <v>276</v>
      </c>
      <c r="D401" s="103"/>
      <c r="E401" s="103"/>
      <c r="H401" s="103"/>
      <c r="I401" s="103"/>
      <c r="J401" s="103"/>
    </row>
    <row r="402" spans="2:10" x14ac:dyDescent="0.25">
      <c r="B402" s="103"/>
      <c r="C402" s="9" t="str">
        <f>IF(D396="yes","Answer Required","N/A")</f>
        <v>N/A</v>
      </c>
      <c r="D402" s="103"/>
      <c r="E402" s="103"/>
      <c r="H402" s="103"/>
      <c r="I402" s="103"/>
      <c r="J402" s="103"/>
    </row>
    <row r="403" spans="2:10" ht="12" hidden="1" customHeight="1" x14ac:dyDescent="0.25">
      <c r="B403" s="61"/>
      <c r="C403" s="214"/>
      <c r="D403" s="103"/>
      <c r="E403" s="103"/>
      <c r="H403" s="103"/>
      <c r="I403" s="103"/>
      <c r="J403" s="103"/>
    </row>
    <row r="404" spans="2:10" ht="25.5" customHeight="1" x14ac:dyDescent="0.25">
      <c r="C404" s="129"/>
      <c r="D404" s="103"/>
      <c r="E404" s="103"/>
      <c r="H404" s="103"/>
      <c r="I404" s="103"/>
      <c r="J404" s="103"/>
    </row>
    <row r="405" spans="2:10" ht="36" customHeight="1" x14ac:dyDescent="0.25">
      <c r="C405" s="213" t="s">
        <v>702</v>
      </c>
      <c r="D405" s="11" t="s">
        <v>288</v>
      </c>
      <c r="H405" s="103"/>
      <c r="I405" s="103"/>
      <c r="J405" s="103"/>
    </row>
    <row r="406" spans="2:10" ht="24" customHeight="1" x14ac:dyDescent="0.25">
      <c r="B406" s="61"/>
      <c r="C406" s="213" t="s">
        <v>228</v>
      </c>
      <c r="D406" s="103"/>
      <c r="H406" s="103"/>
      <c r="I406" s="103"/>
      <c r="J406" s="103"/>
    </row>
    <row r="407" spans="2:10" x14ac:dyDescent="0.25">
      <c r="B407" s="103"/>
      <c r="C407" s="9" t="str">
        <f>IF(D405="yes","Answer Required","N/A")</f>
        <v>N/A</v>
      </c>
      <c r="D407" s="103"/>
      <c r="H407" s="103"/>
      <c r="I407" s="103"/>
      <c r="J407" s="103"/>
    </row>
    <row r="408" spans="2:10" ht="24" customHeight="1" x14ac:dyDescent="0.25">
      <c r="B408" s="61"/>
      <c r="C408" s="82" t="s">
        <v>278</v>
      </c>
      <c r="D408" s="103"/>
      <c r="H408" s="103"/>
      <c r="I408" s="103"/>
      <c r="J408" s="103"/>
    </row>
    <row r="409" spans="2:10" x14ac:dyDescent="0.25">
      <c r="B409" s="103"/>
      <c r="C409" s="9" t="str">
        <f>IF(D405="yes","Answer Required","N/A")</f>
        <v>N/A</v>
      </c>
      <c r="D409" s="103"/>
      <c r="H409" s="103"/>
      <c r="I409" s="103"/>
      <c r="J409" s="103"/>
    </row>
    <row r="410" spans="2:10" ht="12" hidden="1" customHeight="1" x14ac:dyDescent="0.25">
      <c r="B410" s="103"/>
      <c r="D410" s="103"/>
      <c r="E410" s="103"/>
      <c r="H410" s="103"/>
      <c r="I410" s="103"/>
      <c r="J410" s="103"/>
    </row>
    <row r="411" spans="2:10" ht="24" customHeight="1" x14ac:dyDescent="0.25">
      <c r="B411" s="61"/>
      <c r="C411" s="129"/>
      <c r="D411" s="103"/>
      <c r="E411" s="103"/>
      <c r="H411" s="103"/>
      <c r="I411" s="103"/>
      <c r="J411" s="103"/>
    </row>
    <row r="412" spans="2:10" ht="36" customHeight="1" x14ac:dyDescent="0.25">
      <c r="C412" s="213" t="s">
        <v>703</v>
      </c>
      <c r="D412" s="11" t="s">
        <v>288</v>
      </c>
      <c r="H412" s="103"/>
      <c r="I412" s="103"/>
      <c r="J412" s="103"/>
    </row>
    <row r="413" spans="2:10" ht="24" customHeight="1" x14ac:dyDescent="0.25">
      <c r="B413" s="61"/>
      <c r="C413" s="213" t="s">
        <v>234</v>
      </c>
      <c r="D413" s="103"/>
      <c r="H413" s="103"/>
      <c r="I413" s="103"/>
      <c r="J413" s="103"/>
    </row>
    <row r="414" spans="2:10" x14ac:dyDescent="0.25">
      <c r="B414" s="103"/>
      <c r="C414" s="9" t="str">
        <f>IF(D412="yes","Answer Required","N/A")</f>
        <v>N/A</v>
      </c>
      <c r="D414" s="103"/>
      <c r="H414" s="103"/>
      <c r="I414" s="103"/>
      <c r="J414" s="103"/>
    </row>
    <row r="415" spans="2:10" ht="24" customHeight="1" x14ac:dyDescent="0.25">
      <c r="B415" s="61"/>
      <c r="C415" s="82" t="s">
        <v>279</v>
      </c>
      <c r="D415" s="103"/>
      <c r="H415" s="103"/>
      <c r="I415" s="103"/>
      <c r="J415" s="103"/>
    </row>
    <row r="416" spans="2:10" x14ac:dyDescent="0.25">
      <c r="B416" s="103"/>
      <c r="C416" s="9" t="str">
        <f>IF(D412="yes","Answer Required","N/A")</f>
        <v>N/A</v>
      </c>
      <c r="D416" s="103"/>
      <c r="H416" s="103"/>
      <c r="I416" s="103"/>
      <c r="J416" s="103"/>
    </row>
    <row r="417" spans="1:10" ht="12" customHeight="1" x14ac:dyDescent="0.25">
      <c r="B417" s="61"/>
      <c r="C417" s="214"/>
      <c r="D417" s="103"/>
      <c r="E417" s="103"/>
      <c r="H417" s="103"/>
      <c r="I417" s="103"/>
      <c r="J417" s="103"/>
    </row>
    <row r="418" spans="1:10" ht="12" customHeight="1" x14ac:dyDescent="0.25">
      <c r="B418" s="61"/>
      <c r="C418" s="214"/>
      <c r="D418" s="103"/>
      <c r="E418" s="103"/>
      <c r="H418" s="103"/>
      <c r="I418" s="103"/>
      <c r="J418" s="103"/>
    </row>
    <row r="419" spans="1:10" ht="44.25" customHeight="1" x14ac:dyDescent="0.25">
      <c r="C419" s="213" t="s">
        <v>284</v>
      </c>
      <c r="D419" s="11" t="s">
        <v>288</v>
      </c>
      <c r="H419" s="103"/>
      <c r="I419" s="103"/>
      <c r="J419" s="103"/>
    </row>
    <row r="420" spans="1:10" ht="24" customHeight="1" x14ac:dyDescent="0.25">
      <c r="B420" s="61"/>
      <c r="C420" s="213" t="s">
        <v>228</v>
      </c>
      <c r="D420" s="103"/>
      <c r="H420" s="103"/>
      <c r="I420" s="103"/>
      <c r="J420" s="103"/>
    </row>
    <row r="421" spans="1:10" x14ac:dyDescent="0.25">
      <c r="B421" s="103"/>
      <c r="C421" s="9" t="str">
        <f>IF(D419="yes","Answer Required","N/A")</f>
        <v>N/A</v>
      </c>
      <c r="D421" s="103"/>
      <c r="H421" s="103"/>
      <c r="I421" s="103"/>
      <c r="J421" s="103"/>
    </row>
    <row r="422" spans="1:10" ht="24" customHeight="1" x14ac:dyDescent="0.25">
      <c r="B422" s="61"/>
      <c r="C422" s="82" t="s">
        <v>278</v>
      </c>
      <c r="D422" s="103"/>
      <c r="H422" s="103"/>
      <c r="I422" s="103"/>
      <c r="J422" s="103"/>
    </row>
    <row r="423" spans="1:10" x14ac:dyDescent="0.25">
      <c r="B423" s="103"/>
      <c r="C423" s="9" t="str">
        <f>IF(D419="yes","Answer Required","N/A")</f>
        <v>N/A</v>
      </c>
      <c r="D423" s="103"/>
      <c r="H423" s="103"/>
      <c r="I423" s="103"/>
      <c r="J423" s="103"/>
    </row>
    <row r="424" spans="1:10" ht="15.75" customHeight="1" x14ac:dyDescent="0.25">
      <c r="B424" s="61"/>
      <c r="C424" s="214"/>
      <c r="D424" s="103"/>
      <c r="E424" s="103"/>
      <c r="H424" s="103"/>
      <c r="I424" s="103"/>
      <c r="J424" s="103"/>
    </row>
    <row r="425" spans="1:10" ht="39.75" hidden="1" customHeight="1" x14ac:dyDescent="0.25">
      <c r="C425" s="215" t="s">
        <v>65</v>
      </c>
      <c r="D425" s="103"/>
      <c r="E425" s="103"/>
      <c r="H425" s="103"/>
      <c r="I425" s="103"/>
      <c r="J425" s="103"/>
    </row>
    <row r="426" spans="1:10" ht="20.25" hidden="1" customHeight="1" x14ac:dyDescent="0.25">
      <c r="C426" s="216"/>
      <c r="D426" s="103"/>
      <c r="E426" s="103"/>
      <c r="I426" s="103"/>
    </row>
    <row r="427" spans="1:10" ht="187.5" hidden="1" customHeight="1" x14ac:dyDescent="0.25">
      <c r="D427" s="103"/>
      <c r="E427" s="103"/>
    </row>
    <row r="428" spans="1:10" ht="135" hidden="1" customHeight="1" x14ac:dyDescent="0.25">
      <c r="A428" s="62"/>
      <c r="B428" s="147" t="s">
        <v>52</v>
      </c>
      <c r="C428" s="217" t="s">
        <v>447</v>
      </c>
      <c r="D428" s="148"/>
      <c r="E428" s="103"/>
    </row>
    <row r="429" spans="1:10" ht="27" hidden="1" customHeight="1" x14ac:dyDescent="0.25">
      <c r="A429" s="62"/>
      <c r="C429" s="218" t="s">
        <v>448</v>
      </c>
      <c r="D429" s="137" t="s">
        <v>288</v>
      </c>
    </row>
    <row r="430" spans="1:10" ht="46.5" hidden="1" customHeight="1" x14ac:dyDescent="0.25">
      <c r="A430" s="62"/>
      <c r="C430" s="218" t="s">
        <v>449</v>
      </c>
      <c r="D430" s="137" t="s">
        <v>288</v>
      </c>
    </row>
    <row r="431" spans="1:10" ht="29.25" hidden="1" customHeight="1" x14ac:dyDescent="0.25">
      <c r="A431" s="62"/>
      <c r="C431" s="219" t="s">
        <v>450</v>
      </c>
      <c r="D431" s="137" t="s">
        <v>288</v>
      </c>
    </row>
    <row r="432" spans="1:10" ht="37.5" hidden="1" customHeight="1" x14ac:dyDescent="0.25">
      <c r="A432" s="62"/>
      <c r="C432" s="218" t="s">
        <v>451</v>
      </c>
      <c r="D432" s="220"/>
    </row>
    <row r="433" spans="1:10" ht="19.5" hidden="1" customHeight="1" x14ac:dyDescent="0.25">
      <c r="A433" s="62"/>
      <c r="C433" s="221" t="s">
        <v>203</v>
      </c>
      <c r="D433" s="137" t="str">
        <f>IF(D431="Yes","Answer Required","N/A")</f>
        <v>N/A</v>
      </c>
    </row>
    <row r="434" spans="1:10" ht="26.25" hidden="1" customHeight="1" x14ac:dyDescent="0.25">
      <c r="A434" s="62"/>
      <c r="C434" s="221" t="s">
        <v>265</v>
      </c>
      <c r="D434" s="137" t="str">
        <f>IF(D431="Yes","Answer Required","N/A")</f>
        <v>N/A</v>
      </c>
      <c r="E434" s="98"/>
    </row>
    <row r="435" spans="1:10" ht="19.5" hidden="1" customHeight="1" x14ac:dyDescent="0.25">
      <c r="A435" s="62"/>
      <c r="C435" s="221" t="s">
        <v>20</v>
      </c>
      <c r="D435" s="137" t="str">
        <f>IF(D431="Yes","Answer Required","N/A")</f>
        <v>N/A</v>
      </c>
    </row>
    <row r="436" spans="1:10" ht="19.5" hidden="1" customHeight="1" x14ac:dyDescent="0.25">
      <c r="A436" s="62"/>
      <c r="C436" s="221" t="s">
        <v>204</v>
      </c>
      <c r="D436" s="137" t="str">
        <f>IF(D431="Yes","Answer Required","N/A")</f>
        <v>N/A</v>
      </c>
    </row>
    <row r="437" spans="1:10" ht="19.5" hidden="1" customHeight="1" x14ac:dyDescent="0.25">
      <c r="A437" s="62"/>
      <c r="C437" s="221" t="s">
        <v>267</v>
      </c>
      <c r="D437" s="137" t="str">
        <f>IF(D431="Yes","Answer Required","N/A")</f>
        <v>N/A</v>
      </c>
    </row>
    <row r="438" spans="1:10" ht="19.5" hidden="1" customHeight="1" x14ac:dyDescent="0.25">
      <c r="A438" s="62"/>
      <c r="C438" s="221" t="s">
        <v>266</v>
      </c>
      <c r="D438" s="137" t="str">
        <f>IF(D431="Yes","Answer Required","N/A")</f>
        <v>N/A</v>
      </c>
    </row>
    <row r="439" spans="1:10" ht="27.75" hidden="1" customHeight="1" x14ac:dyDescent="0.25">
      <c r="A439" s="62"/>
      <c r="C439" s="218" t="s">
        <v>452</v>
      </c>
      <c r="D439" s="145"/>
    </row>
    <row r="440" spans="1:10" ht="48" hidden="1" customHeight="1" x14ac:dyDescent="0.25">
      <c r="A440" s="62"/>
      <c r="C440" s="222" t="str">
        <f>IF(D431="yes","Answer Required","N/A" )</f>
        <v>N/A</v>
      </c>
      <c r="D440" s="145"/>
      <c r="E440" s="98"/>
    </row>
    <row r="441" spans="1:10" ht="58.5" hidden="1" customHeight="1" x14ac:dyDescent="0.25">
      <c r="A441" s="62"/>
      <c r="C441" s="218" t="s">
        <v>453</v>
      </c>
      <c r="D441" s="137" t="str">
        <f>IF(D431="Yes","Answer Required","N/A")</f>
        <v>N/A</v>
      </c>
    </row>
    <row r="442" spans="1:10" ht="82.5" hidden="1" customHeight="1" x14ac:dyDescent="0.25">
      <c r="A442" s="62"/>
      <c r="C442" s="218" t="s">
        <v>454</v>
      </c>
      <c r="D442" s="137" t="str">
        <f>IF(D431="Yes","Answer Required","N/A")</f>
        <v>N/A</v>
      </c>
    </row>
    <row r="443" spans="1:10" ht="45" hidden="1" customHeight="1" x14ac:dyDescent="0.25">
      <c r="A443" s="62"/>
      <c r="C443" s="222" t="str">
        <f>IF(D442="yes","Answer Required","N/A" )</f>
        <v>N/A</v>
      </c>
      <c r="D443" s="145"/>
    </row>
    <row r="444" spans="1:10" hidden="1" x14ac:dyDescent="0.25">
      <c r="A444" s="62"/>
      <c r="D444" s="103"/>
    </row>
    <row r="445" spans="1:10" ht="112.5" customHeight="1" x14ac:dyDescent="0.25">
      <c r="A445" s="62"/>
      <c r="B445" s="73" t="s">
        <v>52</v>
      </c>
      <c r="C445" s="159" t="s">
        <v>704</v>
      </c>
      <c r="D445" s="11" t="s">
        <v>288</v>
      </c>
    </row>
    <row r="446" spans="1:10" ht="75" customHeight="1" x14ac:dyDescent="0.25">
      <c r="A446" s="62"/>
      <c r="C446" s="159" t="s">
        <v>402</v>
      </c>
      <c r="D446" s="223"/>
      <c r="E446" s="223"/>
      <c r="H446" s="103"/>
      <c r="I446" s="103"/>
      <c r="J446" s="103"/>
    </row>
    <row r="447" spans="1:10" x14ac:dyDescent="0.25">
      <c r="B447" s="103"/>
      <c r="C447" s="9" t="str">
        <f>IF(D445="yes","Answer Required","N/A")</f>
        <v>N/A</v>
      </c>
      <c r="D447" s="103"/>
      <c r="E447" s="103"/>
    </row>
    <row r="448" spans="1:10" ht="13.5" customHeight="1" x14ac:dyDescent="0.25">
      <c r="A448" s="62"/>
      <c r="D448" s="103"/>
      <c r="E448" s="103"/>
    </row>
    <row r="449" spans="1:16" ht="27.75" customHeight="1" x14ac:dyDescent="0.25">
      <c r="A449" s="62"/>
      <c r="C449" s="159" t="s">
        <v>705</v>
      </c>
      <c r="D449" s="11" t="s">
        <v>288</v>
      </c>
    </row>
    <row r="450" spans="1:16" ht="12.75" hidden="1" customHeight="1" x14ac:dyDescent="0.25">
      <c r="A450" s="62"/>
      <c r="C450" s="224"/>
      <c r="D450" s="103"/>
      <c r="H450" s="103"/>
      <c r="I450" s="103"/>
      <c r="J450" s="103"/>
    </row>
    <row r="451" spans="1:16" ht="76.5" hidden="1" customHeight="1" x14ac:dyDescent="0.25">
      <c r="B451" s="103"/>
      <c r="C451" s="225"/>
      <c r="D451" s="103"/>
    </row>
    <row r="452" spans="1:16" s="78" customFormat="1" ht="6.75" hidden="1" customHeight="1" x14ac:dyDescent="0.25">
      <c r="B452" s="226"/>
      <c r="C452" s="227"/>
      <c r="D452" s="226"/>
      <c r="E452" s="61"/>
      <c r="L452" s="228"/>
      <c r="M452" s="61"/>
      <c r="N452" s="61"/>
      <c r="P452" s="61"/>
    </row>
    <row r="453" spans="1:16" ht="76.5" customHeight="1" x14ac:dyDescent="0.25">
      <c r="B453" s="103"/>
      <c r="C453" s="159" t="s">
        <v>403</v>
      </c>
      <c r="D453" s="103"/>
    </row>
    <row r="454" spans="1:16" x14ac:dyDescent="0.25">
      <c r="B454" s="103"/>
      <c r="C454" s="9" t="str">
        <f>IF(D449="yes","Answer Required","N/A")</f>
        <v>N/A</v>
      </c>
      <c r="D454" s="103"/>
      <c r="E454" s="103"/>
    </row>
    <row r="455" spans="1:16" ht="24" customHeight="1" x14ac:dyDescent="0.25">
      <c r="A455" s="62"/>
      <c r="D455" s="103"/>
      <c r="E455" s="103"/>
    </row>
    <row r="456" spans="1:16" ht="360" customHeight="1" x14ac:dyDescent="0.25">
      <c r="B456" s="73" t="s">
        <v>181</v>
      </c>
      <c r="C456" s="212" t="s">
        <v>772</v>
      </c>
    </row>
    <row r="457" spans="1:16" s="223" customFormat="1" ht="27" customHeight="1" x14ac:dyDescent="0.25">
      <c r="C457" s="159" t="s">
        <v>706</v>
      </c>
      <c r="D457" s="11" t="s">
        <v>288</v>
      </c>
      <c r="E457" s="61"/>
      <c r="L457" s="229"/>
      <c r="M457" s="61"/>
      <c r="N457" s="61"/>
    </row>
    <row r="458" spans="1:16" s="223" customFormat="1" ht="28.5" customHeight="1" x14ac:dyDescent="0.25">
      <c r="C458" s="159" t="s">
        <v>301</v>
      </c>
      <c r="D458" s="11" t="str">
        <f>IF(D457="yes","Answer Required","N/A")</f>
        <v>N/A</v>
      </c>
      <c r="E458" s="61"/>
      <c r="L458" s="229"/>
      <c r="M458" s="61"/>
      <c r="N458" s="61"/>
    </row>
    <row r="459" spans="1:16" s="223" customFormat="1" ht="26.25" customHeight="1" x14ac:dyDescent="0.25">
      <c r="C459" s="159" t="s">
        <v>302</v>
      </c>
      <c r="D459" s="11" t="str">
        <f>IF(D457="yes","Answer Required","N/A")</f>
        <v>N/A</v>
      </c>
      <c r="E459" s="61"/>
      <c r="L459" s="229"/>
      <c r="M459" s="61"/>
      <c r="N459" s="61"/>
    </row>
    <row r="460" spans="1:16" s="223" customFormat="1" ht="29.25" customHeight="1" x14ac:dyDescent="0.25">
      <c r="C460" s="159" t="s">
        <v>707</v>
      </c>
      <c r="D460" s="11" t="s">
        <v>288</v>
      </c>
      <c r="E460" s="61"/>
      <c r="L460" s="229"/>
      <c r="M460" s="61"/>
      <c r="N460" s="61"/>
    </row>
    <row r="463" spans="1:16" ht="252" hidden="1" customHeight="1" x14ac:dyDescent="0.25">
      <c r="B463" s="73" t="s">
        <v>183</v>
      </c>
      <c r="C463" s="210" t="s">
        <v>581</v>
      </c>
      <c r="D463" s="230"/>
      <c r="E463" s="98"/>
    </row>
    <row r="464" spans="1:16" ht="149.4" hidden="1" customHeight="1" x14ac:dyDescent="0.25">
      <c r="B464" s="223"/>
      <c r="C464" s="231" t="s">
        <v>582</v>
      </c>
      <c r="D464" s="114" t="s">
        <v>288</v>
      </c>
      <c r="E464" s="98"/>
      <c r="F464" s="68"/>
    </row>
    <row r="465" spans="1:16383" ht="118.5" hidden="1" customHeight="1" x14ac:dyDescent="0.25">
      <c r="B465" s="223"/>
      <c r="C465" s="232" t="s">
        <v>583</v>
      </c>
      <c r="D465" s="114" t="str">
        <f>IF(D464="yes","Answer Required","N/A")</f>
        <v>N/A</v>
      </c>
      <c r="E465" s="98"/>
    </row>
    <row r="466" spans="1:16383" ht="33" hidden="1" customHeight="1" x14ac:dyDescent="0.25">
      <c r="B466" s="223"/>
      <c r="C466" s="231" t="s">
        <v>584</v>
      </c>
      <c r="D466" s="114" t="str">
        <f t="shared" ref="D466:D469" si="0">IF(D465="yes","Answer Required","N/A")</f>
        <v>N/A</v>
      </c>
      <c r="E466" s="98"/>
    </row>
    <row r="467" spans="1:16383" ht="38.25" hidden="1" customHeight="1" x14ac:dyDescent="0.25">
      <c r="B467" s="223"/>
      <c r="C467" s="231" t="s">
        <v>585</v>
      </c>
      <c r="D467" s="114" t="str">
        <f t="shared" si="0"/>
        <v>N/A</v>
      </c>
    </row>
    <row r="468" spans="1:16383" ht="32.25" hidden="1" customHeight="1" x14ac:dyDescent="0.25">
      <c r="B468" s="223"/>
      <c r="C468" s="231" t="s">
        <v>586</v>
      </c>
      <c r="D468" s="114" t="str">
        <f t="shared" si="0"/>
        <v>N/A</v>
      </c>
    </row>
    <row r="469" spans="1:16383" ht="30.75" hidden="1" customHeight="1" x14ac:dyDescent="0.25">
      <c r="B469" s="223"/>
      <c r="C469" s="233" t="s">
        <v>587</v>
      </c>
      <c r="D469" s="174" t="str">
        <f t="shared" si="0"/>
        <v>N/A</v>
      </c>
      <c r="E469" s="98"/>
    </row>
    <row r="470" spans="1:16383" ht="69" hidden="1" customHeight="1" x14ac:dyDescent="0.25">
      <c r="B470" s="223"/>
      <c r="C470" s="234" t="s">
        <v>588</v>
      </c>
      <c r="D470" s="235"/>
      <c r="E470" s="98"/>
    </row>
    <row r="471" spans="1:16383" hidden="1" x14ac:dyDescent="0.25">
      <c r="A471" s="73"/>
      <c r="B471" s="73" t="s">
        <v>183</v>
      </c>
      <c r="C471" s="146" t="s">
        <v>589</v>
      </c>
      <c r="D471" s="129"/>
      <c r="E471" s="73"/>
      <c r="F471" s="129"/>
      <c r="G471" s="73"/>
      <c r="H471" s="129"/>
      <c r="I471" s="73"/>
      <c r="J471" s="129"/>
      <c r="K471" s="73"/>
      <c r="L471" s="129"/>
      <c r="O471" s="73"/>
      <c r="P471" s="129"/>
      <c r="Q471" s="73"/>
      <c r="R471" s="129"/>
      <c r="S471" s="73"/>
      <c r="T471" s="129"/>
      <c r="U471" s="73"/>
      <c r="V471" s="129"/>
      <c r="W471" s="73"/>
      <c r="X471" s="129"/>
      <c r="Y471" s="73"/>
      <c r="Z471" s="129"/>
      <c r="AA471" s="73"/>
      <c r="AB471" s="129"/>
      <c r="AC471" s="73"/>
      <c r="AD471" s="129"/>
      <c r="AE471" s="73"/>
      <c r="AF471" s="129"/>
      <c r="AG471" s="73"/>
      <c r="AH471" s="129"/>
      <c r="AI471" s="73"/>
      <c r="AJ471" s="129"/>
      <c r="AK471" s="73"/>
      <c r="AL471" s="129"/>
      <c r="AM471" s="73"/>
      <c r="AN471" s="129"/>
      <c r="AO471" s="73"/>
      <c r="AP471" s="129"/>
      <c r="AQ471" s="73"/>
      <c r="AR471" s="129"/>
      <c r="AS471" s="73"/>
      <c r="AT471" s="129"/>
      <c r="AU471" s="73"/>
      <c r="AV471" s="129"/>
      <c r="AW471" s="73"/>
      <c r="AX471" s="129"/>
      <c r="AY471" s="73"/>
      <c r="AZ471" s="129"/>
      <c r="BA471" s="73"/>
      <c r="BB471" s="129"/>
      <c r="BC471" s="73"/>
      <c r="BD471" s="129"/>
      <c r="BE471" s="73"/>
      <c r="BF471" s="129"/>
      <c r="BG471" s="73"/>
      <c r="BH471" s="129"/>
      <c r="BI471" s="73"/>
      <c r="BJ471" s="129"/>
      <c r="BK471" s="73"/>
      <c r="BL471" s="129"/>
      <c r="BM471" s="73"/>
      <c r="BN471" s="129"/>
      <c r="BO471" s="73"/>
      <c r="BP471" s="129"/>
      <c r="BQ471" s="73"/>
      <c r="BR471" s="129"/>
      <c r="BS471" s="73"/>
      <c r="BT471" s="129"/>
      <c r="BU471" s="73"/>
      <c r="BV471" s="129"/>
      <c r="BW471" s="73"/>
      <c r="BX471" s="129"/>
      <c r="BY471" s="73"/>
      <c r="BZ471" s="129"/>
      <c r="CA471" s="73"/>
      <c r="CB471" s="129"/>
      <c r="CC471" s="73"/>
      <c r="CD471" s="129"/>
      <c r="CE471" s="73"/>
      <c r="CF471" s="129"/>
      <c r="CG471" s="73"/>
      <c r="CH471" s="129"/>
      <c r="CI471" s="73"/>
      <c r="CJ471" s="129"/>
      <c r="CK471" s="73"/>
      <c r="CL471" s="129"/>
      <c r="CM471" s="73"/>
      <c r="CN471" s="129"/>
      <c r="CO471" s="73"/>
      <c r="CP471" s="129"/>
      <c r="CQ471" s="73"/>
      <c r="CR471" s="129"/>
      <c r="CS471" s="73"/>
      <c r="CT471" s="129"/>
      <c r="CU471" s="73"/>
      <c r="CV471" s="129"/>
      <c r="CW471" s="73"/>
      <c r="CX471" s="129"/>
      <c r="CY471" s="73"/>
      <c r="CZ471" s="129"/>
      <c r="DA471" s="73"/>
      <c r="DB471" s="129"/>
      <c r="DC471" s="73"/>
      <c r="DD471" s="129"/>
      <c r="DE471" s="73"/>
      <c r="DF471" s="129"/>
      <c r="DG471" s="73"/>
      <c r="DH471" s="129"/>
      <c r="DI471" s="73"/>
      <c r="DJ471" s="129"/>
      <c r="DK471" s="73"/>
      <c r="DL471" s="129"/>
      <c r="DM471" s="73"/>
      <c r="DN471" s="129"/>
      <c r="DO471" s="73"/>
      <c r="DP471" s="129"/>
      <c r="DQ471" s="73"/>
      <c r="DR471" s="129"/>
      <c r="DS471" s="73"/>
      <c r="DT471" s="129"/>
      <c r="DU471" s="73"/>
      <c r="DV471" s="129"/>
      <c r="DW471" s="73"/>
      <c r="DX471" s="129"/>
      <c r="DY471" s="73"/>
      <c r="DZ471" s="129"/>
      <c r="EA471" s="73"/>
      <c r="EB471" s="129"/>
      <c r="EC471" s="73"/>
      <c r="ED471" s="129"/>
      <c r="EE471" s="73"/>
      <c r="EF471" s="129"/>
      <c r="EG471" s="73"/>
      <c r="EH471" s="129"/>
      <c r="EI471" s="73"/>
      <c r="EJ471" s="129"/>
      <c r="EK471" s="73"/>
      <c r="EL471" s="129"/>
      <c r="EM471" s="73"/>
      <c r="EN471" s="129"/>
      <c r="EO471" s="73"/>
      <c r="EP471" s="129"/>
      <c r="EQ471" s="73"/>
      <c r="ER471" s="129"/>
      <c r="ES471" s="73"/>
      <c r="ET471" s="129"/>
      <c r="EU471" s="73"/>
      <c r="EV471" s="129"/>
      <c r="EW471" s="73"/>
      <c r="EX471" s="129"/>
      <c r="EY471" s="73"/>
      <c r="EZ471" s="129"/>
      <c r="FA471" s="73"/>
      <c r="FB471" s="129"/>
      <c r="FC471" s="73"/>
      <c r="FD471" s="129"/>
      <c r="FE471" s="73"/>
      <c r="FF471" s="129"/>
      <c r="FG471" s="73"/>
      <c r="FH471" s="129"/>
      <c r="FI471" s="73"/>
      <c r="FJ471" s="129"/>
      <c r="FK471" s="73"/>
      <c r="FL471" s="129"/>
      <c r="FM471" s="73"/>
      <c r="FN471" s="129"/>
      <c r="FO471" s="73"/>
      <c r="FP471" s="129"/>
      <c r="FQ471" s="73"/>
      <c r="FR471" s="129"/>
      <c r="FS471" s="73"/>
      <c r="FT471" s="129"/>
      <c r="FU471" s="73"/>
      <c r="FV471" s="129"/>
      <c r="FW471" s="73"/>
      <c r="FX471" s="129"/>
      <c r="FY471" s="73"/>
      <c r="FZ471" s="129"/>
      <c r="GA471" s="73"/>
      <c r="GB471" s="129"/>
      <c r="GC471" s="73"/>
      <c r="GD471" s="129"/>
      <c r="GE471" s="73"/>
      <c r="GF471" s="129"/>
      <c r="GG471" s="73"/>
      <c r="GH471" s="129"/>
      <c r="GI471" s="73"/>
      <c r="GJ471" s="129"/>
      <c r="GK471" s="73"/>
      <c r="GL471" s="129"/>
      <c r="GM471" s="73"/>
      <c r="GN471" s="129"/>
      <c r="GO471" s="73"/>
      <c r="GP471" s="129"/>
      <c r="GQ471" s="73"/>
      <c r="GR471" s="129"/>
      <c r="GS471" s="73"/>
      <c r="GT471" s="129"/>
      <c r="GU471" s="73"/>
      <c r="GV471" s="129"/>
      <c r="GW471" s="73"/>
      <c r="GX471" s="129"/>
      <c r="GY471" s="73"/>
      <c r="GZ471" s="129"/>
      <c r="HA471" s="73"/>
      <c r="HB471" s="129"/>
      <c r="HC471" s="73"/>
      <c r="HD471" s="129"/>
      <c r="HE471" s="73"/>
      <c r="HF471" s="129"/>
      <c r="HG471" s="73"/>
      <c r="HH471" s="129"/>
      <c r="HI471" s="73"/>
      <c r="HJ471" s="129"/>
      <c r="HK471" s="73"/>
      <c r="HL471" s="129"/>
      <c r="HM471" s="73"/>
      <c r="HN471" s="129"/>
      <c r="HO471" s="73"/>
      <c r="HP471" s="129"/>
      <c r="HQ471" s="73"/>
      <c r="HR471" s="129"/>
      <c r="HS471" s="73"/>
      <c r="HT471" s="129"/>
      <c r="HU471" s="73"/>
      <c r="HV471" s="129"/>
      <c r="HW471" s="73"/>
      <c r="HX471" s="129"/>
      <c r="HY471" s="73"/>
      <c r="HZ471" s="129"/>
      <c r="IA471" s="73"/>
      <c r="IB471" s="129"/>
      <c r="IC471" s="73"/>
      <c r="ID471" s="129"/>
      <c r="IE471" s="73"/>
      <c r="IF471" s="129"/>
      <c r="IG471" s="73"/>
      <c r="IH471" s="129"/>
      <c r="II471" s="73"/>
      <c r="IJ471" s="129"/>
      <c r="IK471" s="73"/>
      <c r="IL471" s="129"/>
      <c r="IM471" s="73"/>
      <c r="IN471" s="129"/>
      <c r="IO471" s="73"/>
      <c r="IP471" s="129"/>
      <c r="IQ471" s="73"/>
      <c r="IR471" s="129"/>
      <c r="IS471" s="73"/>
      <c r="IT471" s="129"/>
      <c r="IU471" s="73"/>
      <c r="IV471" s="129"/>
      <c r="IW471" s="73"/>
      <c r="IX471" s="129"/>
      <c r="IY471" s="73"/>
      <c r="IZ471" s="129"/>
      <c r="JA471" s="73"/>
      <c r="JB471" s="129"/>
      <c r="JC471" s="73"/>
      <c r="JD471" s="129"/>
      <c r="JE471" s="73"/>
      <c r="JF471" s="129"/>
      <c r="JG471" s="73"/>
      <c r="JH471" s="129"/>
      <c r="JI471" s="73"/>
      <c r="JJ471" s="129"/>
      <c r="JK471" s="73"/>
      <c r="JL471" s="129"/>
      <c r="JM471" s="73"/>
      <c r="JN471" s="129"/>
      <c r="JO471" s="73"/>
      <c r="JP471" s="129"/>
      <c r="JQ471" s="73"/>
      <c r="JR471" s="129"/>
      <c r="JS471" s="73"/>
      <c r="JT471" s="129"/>
      <c r="JU471" s="73"/>
      <c r="JV471" s="129"/>
      <c r="JW471" s="73"/>
      <c r="JX471" s="129"/>
      <c r="JY471" s="73"/>
      <c r="JZ471" s="129"/>
      <c r="KA471" s="73"/>
      <c r="KB471" s="129"/>
      <c r="KC471" s="73"/>
      <c r="KD471" s="129"/>
      <c r="KE471" s="73"/>
      <c r="KF471" s="129"/>
      <c r="KG471" s="73"/>
      <c r="KH471" s="129"/>
      <c r="KI471" s="73"/>
      <c r="KJ471" s="129"/>
      <c r="KK471" s="73"/>
      <c r="KL471" s="129"/>
      <c r="KM471" s="73"/>
      <c r="KN471" s="129"/>
      <c r="KO471" s="73"/>
      <c r="KP471" s="129"/>
      <c r="KQ471" s="73"/>
      <c r="KR471" s="129"/>
      <c r="KS471" s="73"/>
      <c r="KT471" s="129"/>
      <c r="KU471" s="73"/>
      <c r="KV471" s="129"/>
      <c r="KW471" s="73"/>
      <c r="KX471" s="129"/>
      <c r="KY471" s="73"/>
      <c r="KZ471" s="129"/>
      <c r="LA471" s="73"/>
      <c r="LB471" s="129"/>
      <c r="LC471" s="73"/>
      <c r="LD471" s="129"/>
      <c r="LE471" s="73"/>
      <c r="LF471" s="129"/>
      <c r="LG471" s="73"/>
      <c r="LH471" s="129"/>
      <c r="LI471" s="73"/>
      <c r="LJ471" s="129"/>
      <c r="LK471" s="73"/>
      <c r="LL471" s="129"/>
      <c r="LM471" s="73"/>
      <c r="LN471" s="129"/>
      <c r="LO471" s="73"/>
      <c r="LP471" s="129"/>
      <c r="LQ471" s="73"/>
      <c r="LR471" s="129"/>
      <c r="LS471" s="73"/>
      <c r="LT471" s="129"/>
      <c r="LU471" s="73"/>
      <c r="LV471" s="129"/>
      <c r="LW471" s="73"/>
      <c r="LX471" s="129"/>
      <c r="LY471" s="73"/>
      <c r="LZ471" s="129"/>
      <c r="MA471" s="73"/>
      <c r="MB471" s="129"/>
      <c r="MC471" s="73"/>
      <c r="MD471" s="129"/>
      <c r="ME471" s="73"/>
      <c r="MF471" s="129"/>
      <c r="MG471" s="73"/>
      <c r="MH471" s="129"/>
      <c r="MI471" s="73"/>
      <c r="MJ471" s="129"/>
      <c r="MK471" s="73"/>
      <c r="ML471" s="129"/>
      <c r="MM471" s="73"/>
      <c r="MN471" s="129"/>
      <c r="MO471" s="73"/>
      <c r="MP471" s="129"/>
      <c r="MQ471" s="73"/>
      <c r="MR471" s="129"/>
      <c r="MS471" s="73"/>
      <c r="MT471" s="129"/>
      <c r="MU471" s="73"/>
      <c r="MV471" s="129"/>
      <c r="MW471" s="73"/>
      <c r="MX471" s="129"/>
      <c r="MY471" s="73"/>
      <c r="MZ471" s="129"/>
      <c r="NA471" s="73"/>
      <c r="NB471" s="129"/>
      <c r="NC471" s="73"/>
      <c r="ND471" s="129"/>
      <c r="NE471" s="73"/>
      <c r="NF471" s="129"/>
      <c r="NG471" s="73"/>
      <c r="NH471" s="129"/>
      <c r="NI471" s="73"/>
      <c r="NJ471" s="129"/>
      <c r="NK471" s="73"/>
      <c r="NL471" s="129"/>
      <c r="NM471" s="73"/>
      <c r="NN471" s="129"/>
      <c r="NO471" s="73"/>
      <c r="NP471" s="129"/>
      <c r="NQ471" s="73"/>
      <c r="NR471" s="129"/>
      <c r="NS471" s="73"/>
      <c r="NT471" s="129"/>
      <c r="NU471" s="73"/>
      <c r="NV471" s="129"/>
      <c r="NW471" s="73"/>
      <c r="NX471" s="129"/>
      <c r="NY471" s="73"/>
      <c r="NZ471" s="129"/>
      <c r="OA471" s="73"/>
      <c r="OB471" s="129"/>
      <c r="OC471" s="73"/>
      <c r="OD471" s="129"/>
      <c r="OE471" s="73"/>
      <c r="OF471" s="129"/>
      <c r="OG471" s="73"/>
      <c r="OH471" s="129"/>
      <c r="OI471" s="73"/>
      <c r="OJ471" s="129"/>
      <c r="OK471" s="73"/>
      <c r="OL471" s="129"/>
      <c r="OM471" s="73"/>
      <c r="ON471" s="129"/>
      <c r="OO471" s="73"/>
      <c r="OP471" s="129"/>
      <c r="OQ471" s="73"/>
      <c r="OR471" s="129"/>
      <c r="OS471" s="73"/>
      <c r="OT471" s="129"/>
      <c r="OU471" s="73"/>
      <c r="OV471" s="129"/>
      <c r="OW471" s="73"/>
      <c r="OX471" s="129"/>
      <c r="OY471" s="73"/>
      <c r="OZ471" s="129"/>
      <c r="PA471" s="73"/>
      <c r="PB471" s="129"/>
      <c r="PC471" s="73"/>
      <c r="PD471" s="129"/>
      <c r="PE471" s="73"/>
      <c r="PF471" s="129"/>
      <c r="PG471" s="73"/>
      <c r="PH471" s="129"/>
      <c r="PI471" s="73"/>
      <c r="PJ471" s="129"/>
      <c r="PK471" s="73"/>
      <c r="PL471" s="129"/>
      <c r="PM471" s="73"/>
      <c r="PN471" s="129"/>
      <c r="PO471" s="73"/>
      <c r="PP471" s="129"/>
      <c r="PQ471" s="73"/>
      <c r="PR471" s="129"/>
      <c r="PS471" s="73"/>
      <c r="PT471" s="129"/>
      <c r="PU471" s="73"/>
      <c r="PV471" s="129"/>
      <c r="PW471" s="73"/>
      <c r="PX471" s="129"/>
      <c r="PY471" s="73"/>
      <c r="PZ471" s="129"/>
      <c r="QA471" s="73"/>
      <c r="QB471" s="129"/>
      <c r="QC471" s="73"/>
      <c r="QD471" s="129"/>
      <c r="QE471" s="73"/>
      <c r="QF471" s="129"/>
      <c r="QG471" s="73"/>
      <c r="QH471" s="129"/>
      <c r="QI471" s="73"/>
      <c r="QJ471" s="129"/>
      <c r="QK471" s="73"/>
      <c r="QL471" s="129"/>
      <c r="QM471" s="73"/>
      <c r="QN471" s="129"/>
      <c r="QO471" s="73"/>
      <c r="QP471" s="129"/>
      <c r="QQ471" s="73"/>
      <c r="QR471" s="129"/>
      <c r="QS471" s="73"/>
      <c r="QT471" s="129"/>
      <c r="QU471" s="73"/>
      <c r="QV471" s="129"/>
      <c r="QW471" s="73"/>
      <c r="QX471" s="129"/>
      <c r="QY471" s="73"/>
      <c r="QZ471" s="129"/>
      <c r="RA471" s="73"/>
      <c r="RB471" s="129"/>
      <c r="RC471" s="73"/>
      <c r="RD471" s="129"/>
      <c r="RE471" s="73"/>
      <c r="RF471" s="129"/>
      <c r="RG471" s="73"/>
      <c r="RH471" s="129"/>
      <c r="RI471" s="73"/>
      <c r="RJ471" s="129"/>
      <c r="RK471" s="73"/>
      <c r="RL471" s="129"/>
      <c r="RM471" s="73"/>
      <c r="RN471" s="129"/>
      <c r="RO471" s="73"/>
      <c r="RP471" s="129"/>
      <c r="RQ471" s="73"/>
      <c r="RR471" s="129"/>
      <c r="RS471" s="73"/>
      <c r="RT471" s="129"/>
      <c r="RU471" s="73"/>
      <c r="RV471" s="129"/>
      <c r="RW471" s="73"/>
      <c r="RX471" s="129"/>
      <c r="RY471" s="73"/>
      <c r="RZ471" s="129"/>
      <c r="SA471" s="73"/>
      <c r="SB471" s="129"/>
      <c r="SC471" s="73"/>
      <c r="SD471" s="129"/>
      <c r="SE471" s="73"/>
      <c r="SF471" s="129"/>
      <c r="SG471" s="73"/>
      <c r="SH471" s="129"/>
      <c r="SI471" s="73"/>
      <c r="SJ471" s="129"/>
      <c r="SK471" s="73"/>
      <c r="SL471" s="129"/>
      <c r="SM471" s="73"/>
      <c r="SN471" s="129"/>
      <c r="SO471" s="73"/>
      <c r="SP471" s="129"/>
      <c r="SQ471" s="73"/>
      <c r="SR471" s="129"/>
      <c r="SS471" s="73"/>
      <c r="ST471" s="129"/>
      <c r="SU471" s="73"/>
      <c r="SV471" s="129"/>
      <c r="SW471" s="73"/>
      <c r="SX471" s="129"/>
      <c r="SY471" s="73"/>
      <c r="SZ471" s="129"/>
      <c r="TA471" s="73"/>
      <c r="TB471" s="129"/>
      <c r="TC471" s="73"/>
      <c r="TD471" s="129"/>
      <c r="TE471" s="73"/>
      <c r="TF471" s="129"/>
      <c r="TG471" s="73"/>
      <c r="TH471" s="129"/>
      <c r="TI471" s="73"/>
      <c r="TJ471" s="129"/>
      <c r="TK471" s="73"/>
      <c r="TL471" s="129"/>
      <c r="TM471" s="73"/>
      <c r="TN471" s="129"/>
      <c r="TO471" s="73"/>
      <c r="TP471" s="129"/>
      <c r="TQ471" s="73"/>
      <c r="TR471" s="129"/>
      <c r="TS471" s="73"/>
      <c r="TT471" s="129"/>
      <c r="TU471" s="73"/>
      <c r="TV471" s="129"/>
      <c r="TW471" s="73"/>
      <c r="TX471" s="129"/>
      <c r="TY471" s="73"/>
      <c r="TZ471" s="129"/>
      <c r="UA471" s="73"/>
      <c r="UB471" s="129"/>
      <c r="UC471" s="73"/>
      <c r="UD471" s="129"/>
      <c r="UE471" s="73"/>
      <c r="UF471" s="129"/>
      <c r="UG471" s="73"/>
      <c r="UH471" s="129"/>
      <c r="UI471" s="73"/>
      <c r="UJ471" s="129"/>
      <c r="UK471" s="73"/>
      <c r="UL471" s="129"/>
      <c r="UM471" s="73"/>
      <c r="UN471" s="129"/>
      <c r="UO471" s="73"/>
      <c r="UP471" s="129"/>
      <c r="UQ471" s="73"/>
      <c r="UR471" s="129"/>
      <c r="US471" s="73"/>
      <c r="UT471" s="129"/>
      <c r="UU471" s="73"/>
      <c r="UV471" s="129"/>
      <c r="UW471" s="73"/>
      <c r="UX471" s="129"/>
      <c r="UY471" s="73"/>
      <c r="UZ471" s="129"/>
      <c r="VA471" s="73"/>
      <c r="VB471" s="129"/>
      <c r="VC471" s="73"/>
      <c r="VD471" s="129"/>
      <c r="VE471" s="73"/>
      <c r="VF471" s="129"/>
      <c r="VG471" s="73"/>
      <c r="VH471" s="129"/>
      <c r="VI471" s="73"/>
      <c r="VJ471" s="129"/>
      <c r="VK471" s="73"/>
      <c r="VL471" s="129"/>
      <c r="VM471" s="73"/>
      <c r="VN471" s="129"/>
      <c r="VO471" s="73"/>
      <c r="VP471" s="129"/>
      <c r="VQ471" s="73"/>
      <c r="VR471" s="129"/>
      <c r="VS471" s="73"/>
      <c r="VT471" s="129"/>
      <c r="VU471" s="73"/>
      <c r="VV471" s="129"/>
      <c r="VW471" s="73"/>
      <c r="VX471" s="129"/>
      <c r="VY471" s="73"/>
      <c r="VZ471" s="129"/>
      <c r="WA471" s="73"/>
      <c r="WB471" s="129"/>
      <c r="WC471" s="73"/>
      <c r="WD471" s="129"/>
      <c r="WE471" s="73"/>
      <c r="WF471" s="129"/>
      <c r="WG471" s="73"/>
      <c r="WH471" s="129"/>
      <c r="WI471" s="73"/>
      <c r="WJ471" s="129"/>
      <c r="WK471" s="73"/>
      <c r="WL471" s="129"/>
      <c r="WM471" s="73"/>
      <c r="WN471" s="129"/>
      <c r="WO471" s="73"/>
      <c r="WP471" s="129"/>
      <c r="WQ471" s="73"/>
      <c r="WR471" s="129"/>
      <c r="WS471" s="73"/>
      <c r="WT471" s="129"/>
      <c r="WU471" s="73"/>
      <c r="WV471" s="129"/>
      <c r="WW471" s="73"/>
      <c r="WX471" s="129"/>
      <c r="WY471" s="73"/>
      <c r="WZ471" s="129"/>
      <c r="XA471" s="73"/>
      <c r="XB471" s="129"/>
      <c r="XC471" s="73"/>
      <c r="XD471" s="129"/>
      <c r="XE471" s="73"/>
      <c r="XF471" s="129"/>
      <c r="XG471" s="73"/>
      <c r="XH471" s="129"/>
      <c r="XI471" s="73"/>
      <c r="XJ471" s="129"/>
      <c r="XK471" s="73"/>
      <c r="XL471" s="129"/>
      <c r="XM471" s="73"/>
      <c r="XN471" s="129"/>
      <c r="XO471" s="73"/>
      <c r="XP471" s="129"/>
      <c r="XQ471" s="73"/>
      <c r="XR471" s="129"/>
      <c r="XS471" s="73"/>
      <c r="XT471" s="129"/>
      <c r="XU471" s="73"/>
      <c r="XV471" s="129"/>
      <c r="XW471" s="73"/>
      <c r="XX471" s="129"/>
      <c r="XY471" s="73"/>
      <c r="XZ471" s="129"/>
      <c r="YA471" s="73"/>
      <c r="YB471" s="129"/>
      <c r="YC471" s="73"/>
      <c r="YD471" s="129"/>
      <c r="YE471" s="73"/>
      <c r="YF471" s="129"/>
      <c r="YG471" s="73"/>
      <c r="YH471" s="129"/>
      <c r="YI471" s="73"/>
      <c r="YJ471" s="129"/>
      <c r="YK471" s="73"/>
      <c r="YL471" s="129"/>
      <c r="YM471" s="73"/>
      <c r="YN471" s="129"/>
      <c r="YO471" s="73"/>
      <c r="YP471" s="129"/>
      <c r="YQ471" s="73"/>
      <c r="YR471" s="129"/>
      <c r="YS471" s="73"/>
      <c r="YT471" s="129"/>
      <c r="YU471" s="73"/>
      <c r="YV471" s="129"/>
      <c r="YW471" s="73"/>
      <c r="YX471" s="129"/>
      <c r="YY471" s="73"/>
      <c r="YZ471" s="129"/>
      <c r="ZA471" s="73"/>
      <c r="ZB471" s="129"/>
      <c r="ZC471" s="73"/>
      <c r="ZD471" s="129"/>
      <c r="ZE471" s="73"/>
      <c r="ZF471" s="129"/>
      <c r="ZG471" s="73"/>
      <c r="ZH471" s="129"/>
      <c r="ZI471" s="73"/>
      <c r="ZJ471" s="129"/>
      <c r="ZK471" s="73"/>
      <c r="ZL471" s="129"/>
      <c r="ZM471" s="73"/>
      <c r="ZN471" s="129"/>
      <c r="ZO471" s="73"/>
      <c r="ZP471" s="129"/>
      <c r="ZQ471" s="73"/>
      <c r="ZR471" s="129"/>
      <c r="ZS471" s="73"/>
      <c r="ZT471" s="129"/>
      <c r="ZU471" s="73"/>
      <c r="ZV471" s="129"/>
      <c r="ZW471" s="73"/>
      <c r="ZX471" s="129"/>
      <c r="ZY471" s="73"/>
      <c r="ZZ471" s="129"/>
      <c r="AAA471" s="73"/>
      <c r="AAB471" s="129"/>
      <c r="AAC471" s="73"/>
      <c r="AAD471" s="129"/>
      <c r="AAE471" s="73"/>
      <c r="AAF471" s="129"/>
      <c r="AAG471" s="73"/>
      <c r="AAH471" s="129"/>
      <c r="AAI471" s="73"/>
      <c r="AAJ471" s="129"/>
      <c r="AAK471" s="73"/>
      <c r="AAL471" s="129"/>
      <c r="AAM471" s="73"/>
      <c r="AAN471" s="129"/>
      <c r="AAO471" s="73"/>
      <c r="AAP471" s="129"/>
      <c r="AAQ471" s="73"/>
      <c r="AAR471" s="129"/>
      <c r="AAS471" s="73"/>
      <c r="AAT471" s="129"/>
      <c r="AAU471" s="73"/>
      <c r="AAV471" s="129"/>
      <c r="AAW471" s="73"/>
      <c r="AAX471" s="129"/>
      <c r="AAY471" s="73"/>
      <c r="AAZ471" s="129"/>
      <c r="ABA471" s="73"/>
      <c r="ABB471" s="129"/>
      <c r="ABC471" s="73"/>
      <c r="ABD471" s="129"/>
      <c r="ABE471" s="73"/>
      <c r="ABF471" s="129"/>
      <c r="ABG471" s="73"/>
      <c r="ABH471" s="129"/>
      <c r="ABI471" s="73"/>
      <c r="ABJ471" s="129"/>
      <c r="ABK471" s="73"/>
      <c r="ABL471" s="129"/>
      <c r="ABM471" s="73"/>
      <c r="ABN471" s="129"/>
      <c r="ABO471" s="73"/>
      <c r="ABP471" s="129"/>
      <c r="ABQ471" s="73"/>
      <c r="ABR471" s="129"/>
      <c r="ABS471" s="73"/>
      <c r="ABT471" s="129"/>
      <c r="ABU471" s="73"/>
      <c r="ABV471" s="129"/>
      <c r="ABW471" s="73"/>
      <c r="ABX471" s="129"/>
      <c r="ABY471" s="73"/>
      <c r="ABZ471" s="129"/>
      <c r="ACA471" s="73"/>
      <c r="ACB471" s="129"/>
      <c r="ACC471" s="73"/>
      <c r="ACD471" s="129"/>
      <c r="ACE471" s="73"/>
      <c r="ACF471" s="129"/>
      <c r="ACG471" s="73"/>
      <c r="ACH471" s="129"/>
      <c r="ACI471" s="73"/>
      <c r="ACJ471" s="129"/>
      <c r="ACK471" s="73"/>
      <c r="ACL471" s="129"/>
      <c r="ACM471" s="73"/>
      <c r="ACN471" s="129"/>
      <c r="ACO471" s="73"/>
      <c r="ACP471" s="129"/>
      <c r="ACQ471" s="73"/>
      <c r="ACR471" s="129"/>
      <c r="ACS471" s="73"/>
      <c r="ACT471" s="129"/>
      <c r="ACU471" s="73"/>
      <c r="ACV471" s="129"/>
      <c r="ACW471" s="73"/>
      <c r="ACX471" s="129"/>
      <c r="ACY471" s="73"/>
      <c r="ACZ471" s="129"/>
      <c r="ADA471" s="73"/>
      <c r="ADB471" s="129"/>
      <c r="ADC471" s="73"/>
      <c r="ADD471" s="129"/>
      <c r="ADE471" s="73"/>
      <c r="ADF471" s="129"/>
      <c r="ADG471" s="73"/>
      <c r="ADH471" s="129"/>
      <c r="ADI471" s="73"/>
      <c r="ADJ471" s="129"/>
      <c r="ADK471" s="73"/>
      <c r="ADL471" s="129"/>
      <c r="ADM471" s="73"/>
      <c r="ADN471" s="129"/>
      <c r="ADO471" s="73"/>
      <c r="ADP471" s="129"/>
      <c r="ADQ471" s="73"/>
      <c r="ADR471" s="129"/>
      <c r="ADS471" s="73"/>
      <c r="ADT471" s="129"/>
      <c r="ADU471" s="73"/>
      <c r="ADV471" s="129"/>
      <c r="ADW471" s="73"/>
      <c r="ADX471" s="129"/>
      <c r="ADY471" s="73"/>
      <c r="ADZ471" s="129"/>
      <c r="AEA471" s="73"/>
      <c r="AEB471" s="129"/>
      <c r="AEC471" s="73"/>
      <c r="AED471" s="129"/>
      <c r="AEE471" s="73"/>
      <c r="AEF471" s="129"/>
      <c r="AEG471" s="73"/>
      <c r="AEH471" s="129"/>
      <c r="AEI471" s="73"/>
      <c r="AEJ471" s="129"/>
      <c r="AEK471" s="73"/>
      <c r="AEL471" s="129"/>
      <c r="AEM471" s="73"/>
      <c r="AEN471" s="129"/>
      <c r="AEO471" s="73"/>
      <c r="AEP471" s="129"/>
      <c r="AEQ471" s="73"/>
      <c r="AER471" s="129"/>
      <c r="AES471" s="73"/>
      <c r="AET471" s="129"/>
      <c r="AEU471" s="73"/>
      <c r="AEV471" s="129"/>
      <c r="AEW471" s="73"/>
      <c r="AEX471" s="129"/>
      <c r="AEY471" s="73"/>
      <c r="AEZ471" s="129"/>
      <c r="AFA471" s="73"/>
      <c r="AFB471" s="129"/>
      <c r="AFC471" s="73"/>
      <c r="AFD471" s="129"/>
      <c r="AFE471" s="73"/>
      <c r="AFF471" s="129"/>
      <c r="AFG471" s="73"/>
      <c r="AFH471" s="129"/>
      <c r="AFI471" s="73"/>
      <c r="AFJ471" s="129"/>
      <c r="AFK471" s="73"/>
      <c r="AFL471" s="129"/>
      <c r="AFM471" s="73"/>
      <c r="AFN471" s="129"/>
      <c r="AFO471" s="73"/>
      <c r="AFP471" s="129"/>
      <c r="AFQ471" s="73"/>
      <c r="AFR471" s="129"/>
      <c r="AFS471" s="73"/>
      <c r="AFT471" s="129"/>
      <c r="AFU471" s="73"/>
      <c r="AFV471" s="129"/>
      <c r="AFW471" s="73"/>
      <c r="AFX471" s="129"/>
      <c r="AFY471" s="73"/>
      <c r="AFZ471" s="129"/>
      <c r="AGA471" s="73"/>
      <c r="AGB471" s="129"/>
      <c r="AGC471" s="73"/>
      <c r="AGD471" s="129"/>
      <c r="AGE471" s="73"/>
      <c r="AGF471" s="129"/>
      <c r="AGG471" s="73"/>
      <c r="AGH471" s="129"/>
      <c r="AGI471" s="73"/>
      <c r="AGJ471" s="129"/>
      <c r="AGK471" s="73"/>
      <c r="AGL471" s="129"/>
      <c r="AGM471" s="73"/>
      <c r="AGN471" s="129"/>
      <c r="AGO471" s="73"/>
      <c r="AGP471" s="129"/>
      <c r="AGQ471" s="73"/>
      <c r="AGR471" s="129"/>
      <c r="AGS471" s="73"/>
      <c r="AGT471" s="129"/>
      <c r="AGU471" s="73"/>
      <c r="AGV471" s="129"/>
      <c r="AGW471" s="73"/>
      <c r="AGX471" s="129"/>
      <c r="AGY471" s="73"/>
      <c r="AGZ471" s="129"/>
      <c r="AHA471" s="73"/>
      <c r="AHB471" s="129"/>
      <c r="AHC471" s="73"/>
      <c r="AHD471" s="129"/>
      <c r="AHE471" s="73"/>
      <c r="AHF471" s="129"/>
      <c r="AHG471" s="73"/>
      <c r="AHH471" s="129"/>
      <c r="AHI471" s="73"/>
      <c r="AHJ471" s="129"/>
      <c r="AHK471" s="73"/>
      <c r="AHL471" s="129"/>
      <c r="AHM471" s="73"/>
      <c r="AHN471" s="129"/>
      <c r="AHO471" s="73"/>
      <c r="AHP471" s="129"/>
      <c r="AHQ471" s="73"/>
      <c r="AHR471" s="129"/>
      <c r="AHS471" s="73"/>
      <c r="AHT471" s="129"/>
      <c r="AHU471" s="73"/>
      <c r="AHV471" s="129"/>
      <c r="AHW471" s="73"/>
      <c r="AHX471" s="129"/>
      <c r="AHY471" s="73"/>
      <c r="AHZ471" s="129"/>
      <c r="AIA471" s="73"/>
      <c r="AIB471" s="129"/>
      <c r="AIC471" s="73"/>
      <c r="AID471" s="129"/>
      <c r="AIE471" s="73"/>
      <c r="AIF471" s="129"/>
      <c r="AIG471" s="73"/>
      <c r="AIH471" s="129"/>
      <c r="AII471" s="73"/>
      <c r="AIJ471" s="129"/>
      <c r="AIK471" s="73"/>
      <c r="AIL471" s="129"/>
      <c r="AIM471" s="73"/>
      <c r="AIN471" s="129"/>
      <c r="AIO471" s="73"/>
      <c r="AIP471" s="129"/>
      <c r="AIQ471" s="73"/>
      <c r="AIR471" s="129"/>
      <c r="AIS471" s="73"/>
      <c r="AIT471" s="129"/>
      <c r="AIU471" s="73"/>
      <c r="AIV471" s="129"/>
      <c r="AIW471" s="73"/>
      <c r="AIX471" s="129"/>
      <c r="AIY471" s="73"/>
      <c r="AIZ471" s="129"/>
      <c r="AJA471" s="73"/>
      <c r="AJB471" s="129"/>
      <c r="AJC471" s="73"/>
      <c r="AJD471" s="129"/>
      <c r="AJE471" s="73"/>
      <c r="AJF471" s="129"/>
      <c r="AJG471" s="73"/>
      <c r="AJH471" s="129"/>
      <c r="AJI471" s="73"/>
      <c r="AJJ471" s="129"/>
      <c r="AJK471" s="73"/>
      <c r="AJL471" s="129"/>
      <c r="AJM471" s="73"/>
      <c r="AJN471" s="129"/>
      <c r="AJO471" s="73"/>
      <c r="AJP471" s="129"/>
      <c r="AJQ471" s="73"/>
      <c r="AJR471" s="129"/>
      <c r="AJS471" s="73"/>
      <c r="AJT471" s="129"/>
      <c r="AJU471" s="73"/>
      <c r="AJV471" s="129"/>
      <c r="AJW471" s="73"/>
      <c r="AJX471" s="129"/>
      <c r="AJY471" s="73"/>
      <c r="AJZ471" s="129"/>
      <c r="AKA471" s="73"/>
      <c r="AKB471" s="129"/>
      <c r="AKC471" s="73"/>
      <c r="AKD471" s="129"/>
      <c r="AKE471" s="73"/>
      <c r="AKF471" s="129"/>
      <c r="AKG471" s="73"/>
      <c r="AKH471" s="129"/>
      <c r="AKI471" s="73"/>
      <c r="AKJ471" s="129"/>
      <c r="AKK471" s="73"/>
      <c r="AKL471" s="129"/>
      <c r="AKM471" s="73"/>
      <c r="AKN471" s="129"/>
      <c r="AKO471" s="73"/>
      <c r="AKP471" s="129"/>
      <c r="AKQ471" s="73"/>
      <c r="AKR471" s="129"/>
      <c r="AKS471" s="73"/>
      <c r="AKT471" s="129"/>
      <c r="AKU471" s="73"/>
      <c r="AKV471" s="129"/>
      <c r="AKW471" s="73"/>
      <c r="AKX471" s="129"/>
      <c r="AKY471" s="73"/>
      <c r="AKZ471" s="129"/>
      <c r="ALA471" s="73"/>
      <c r="ALB471" s="129"/>
      <c r="ALC471" s="73"/>
      <c r="ALD471" s="129"/>
      <c r="ALE471" s="73"/>
      <c r="ALF471" s="129"/>
      <c r="ALG471" s="73"/>
      <c r="ALH471" s="129"/>
      <c r="ALI471" s="73"/>
      <c r="ALJ471" s="129"/>
      <c r="ALK471" s="73"/>
      <c r="ALL471" s="129"/>
      <c r="ALM471" s="73"/>
      <c r="ALN471" s="129"/>
      <c r="ALO471" s="73"/>
      <c r="ALP471" s="129"/>
      <c r="ALQ471" s="73"/>
      <c r="ALR471" s="129"/>
      <c r="ALS471" s="73"/>
      <c r="ALT471" s="129"/>
      <c r="ALU471" s="73"/>
      <c r="ALV471" s="129"/>
      <c r="ALW471" s="73"/>
      <c r="ALX471" s="129"/>
      <c r="ALY471" s="73"/>
      <c r="ALZ471" s="129"/>
      <c r="AMA471" s="73"/>
      <c r="AMB471" s="129"/>
      <c r="AMC471" s="73"/>
      <c r="AMD471" s="129"/>
      <c r="AME471" s="73"/>
      <c r="AMF471" s="129"/>
      <c r="AMG471" s="73"/>
      <c r="AMH471" s="129"/>
      <c r="AMI471" s="73"/>
      <c r="AMJ471" s="129"/>
      <c r="AMK471" s="73"/>
      <c r="AML471" s="129"/>
      <c r="AMM471" s="73"/>
      <c r="AMN471" s="129"/>
      <c r="AMO471" s="73"/>
      <c r="AMP471" s="129"/>
      <c r="AMQ471" s="73"/>
      <c r="AMR471" s="129"/>
      <c r="AMS471" s="73"/>
      <c r="AMT471" s="129"/>
      <c r="AMU471" s="73"/>
      <c r="AMV471" s="129"/>
      <c r="AMW471" s="73"/>
      <c r="AMX471" s="129"/>
      <c r="AMY471" s="73"/>
      <c r="AMZ471" s="129"/>
      <c r="ANA471" s="73"/>
      <c r="ANB471" s="129"/>
      <c r="ANC471" s="73"/>
      <c r="AND471" s="129"/>
      <c r="ANE471" s="73"/>
      <c r="ANF471" s="129"/>
      <c r="ANG471" s="73"/>
      <c r="ANH471" s="129"/>
      <c r="ANI471" s="73"/>
      <c r="ANJ471" s="129"/>
      <c r="ANK471" s="73"/>
      <c r="ANL471" s="129"/>
      <c r="ANM471" s="73"/>
      <c r="ANN471" s="129"/>
      <c r="ANO471" s="73"/>
      <c r="ANP471" s="129"/>
      <c r="ANQ471" s="73"/>
      <c r="ANR471" s="129"/>
      <c r="ANS471" s="73"/>
      <c r="ANT471" s="129"/>
      <c r="ANU471" s="73"/>
      <c r="ANV471" s="129"/>
      <c r="ANW471" s="73"/>
      <c r="ANX471" s="129"/>
      <c r="ANY471" s="73"/>
      <c r="ANZ471" s="129"/>
      <c r="AOA471" s="73"/>
      <c r="AOB471" s="129"/>
      <c r="AOC471" s="73"/>
      <c r="AOD471" s="129"/>
      <c r="AOE471" s="73"/>
      <c r="AOF471" s="129"/>
      <c r="AOG471" s="73"/>
      <c r="AOH471" s="129"/>
      <c r="AOI471" s="73"/>
      <c r="AOJ471" s="129"/>
      <c r="AOK471" s="73"/>
      <c r="AOL471" s="129"/>
      <c r="AOM471" s="73"/>
      <c r="AON471" s="129"/>
      <c r="AOO471" s="73"/>
      <c r="AOP471" s="129"/>
      <c r="AOQ471" s="73"/>
      <c r="AOR471" s="129"/>
      <c r="AOS471" s="73"/>
      <c r="AOT471" s="129"/>
      <c r="AOU471" s="73"/>
      <c r="AOV471" s="129"/>
      <c r="AOW471" s="73"/>
      <c r="AOX471" s="129"/>
      <c r="AOY471" s="73"/>
      <c r="AOZ471" s="129"/>
      <c r="APA471" s="73"/>
      <c r="APB471" s="129"/>
      <c r="APC471" s="73"/>
      <c r="APD471" s="129"/>
      <c r="APE471" s="73"/>
      <c r="APF471" s="129"/>
      <c r="APG471" s="73"/>
      <c r="APH471" s="129"/>
      <c r="API471" s="73"/>
      <c r="APJ471" s="129"/>
      <c r="APK471" s="73"/>
      <c r="APL471" s="129"/>
      <c r="APM471" s="73"/>
      <c r="APN471" s="129"/>
      <c r="APO471" s="73"/>
      <c r="APP471" s="129"/>
      <c r="APQ471" s="73"/>
      <c r="APR471" s="129"/>
      <c r="APS471" s="73"/>
      <c r="APT471" s="129"/>
      <c r="APU471" s="73"/>
      <c r="APV471" s="129"/>
      <c r="APW471" s="73"/>
      <c r="APX471" s="129"/>
      <c r="APY471" s="73"/>
      <c r="APZ471" s="129"/>
      <c r="AQA471" s="73"/>
      <c r="AQB471" s="129"/>
      <c r="AQC471" s="73"/>
      <c r="AQD471" s="129"/>
      <c r="AQE471" s="73"/>
      <c r="AQF471" s="129"/>
      <c r="AQG471" s="73"/>
      <c r="AQH471" s="129"/>
      <c r="AQI471" s="73"/>
      <c r="AQJ471" s="129"/>
      <c r="AQK471" s="73"/>
      <c r="AQL471" s="129"/>
      <c r="AQM471" s="73"/>
      <c r="AQN471" s="129"/>
      <c r="AQO471" s="73"/>
      <c r="AQP471" s="129"/>
      <c r="AQQ471" s="73"/>
      <c r="AQR471" s="129"/>
      <c r="AQS471" s="73"/>
      <c r="AQT471" s="129"/>
      <c r="AQU471" s="73"/>
      <c r="AQV471" s="129"/>
      <c r="AQW471" s="73"/>
      <c r="AQX471" s="129"/>
      <c r="AQY471" s="73"/>
      <c r="AQZ471" s="129"/>
      <c r="ARA471" s="73"/>
      <c r="ARB471" s="129"/>
      <c r="ARC471" s="73"/>
      <c r="ARD471" s="129"/>
      <c r="ARE471" s="73"/>
      <c r="ARF471" s="129"/>
      <c r="ARG471" s="73"/>
      <c r="ARH471" s="129"/>
      <c r="ARI471" s="73"/>
      <c r="ARJ471" s="129"/>
      <c r="ARK471" s="73"/>
      <c r="ARL471" s="129"/>
      <c r="ARM471" s="73"/>
      <c r="ARN471" s="129"/>
      <c r="ARO471" s="73"/>
      <c r="ARP471" s="129"/>
      <c r="ARQ471" s="73"/>
      <c r="ARR471" s="129"/>
      <c r="ARS471" s="73"/>
      <c r="ART471" s="129"/>
      <c r="ARU471" s="73"/>
      <c r="ARV471" s="129"/>
      <c r="ARW471" s="73"/>
      <c r="ARX471" s="129"/>
      <c r="ARY471" s="73"/>
      <c r="ARZ471" s="129"/>
      <c r="ASA471" s="73"/>
      <c r="ASB471" s="129"/>
      <c r="ASC471" s="73"/>
      <c r="ASD471" s="129"/>
      <c r="ASE471" s="73"/>
      <c r="ASF471" s="129"/>
      <c r="ASG471" s="73"/>
      <c r="ASH471" s="129"/>
      <c r="ASI471" s="73"/>
      <c r="ASJ471" s="129"/>
      <c r="ASK471" s="73"/>
      <c r="ASL471" s="129"/>
      <c r="ASM471" s="73"/>
      <c r="ASN471" s="129"/>
      <c r="ASO471" s="73"/>
      <c r="ASP471" s="129"/>
      <c r="ASQ471" s="73"/>
      <c r="ASR471" s="129"/>
      <c r="ASS471" s="73"/>
      <c r="AST471" s="129"/>
      <c r="ASU471" s="73"/>
      <c r="ASV471" s="129"/>
      <c r="ASW471" s="73"/>
      <c r="ASX471" s="129"/>
      <c r="ASY471" s="73"/>
      <c r="ASZ471" s="129"/>
      <c r="ATA471" s="73"/>
      <c r="ATB471" s="129"/>
      <c r="ATC471" s="73"/>
      <c r="ATD471" s="129"/>
      <c r="ATE471" s="73"/>
      <c r="ATF471" s="129"/>
      <c r="ATG471" s="73"/>
      <c r="ATH471" s="129"/>
      <c r="ATI471" s="73"/>
      <c r="ATJ471" s="129"/>
      <c r="ATK471" s="73"/>
      <c r="ATL471" s="129"/>
      <c r="ATM471" s="73"/>
      <c r="ATN471" s="129"/>
      <c r="ATO471" s="73"/>
      <c r="ATP471" s="129"/>
      <c r="ATQ471" s="73"/>
      <c r="ATR471" s="129"/>
      <c r="ATS471" s="73"/>
      <c r="ATT471" s="129"/>
      <c r="ATU471" s="73"/>
      <c r="ATV471" s="129"/>
      <c r="ATW471" s="73"/>
      <c r="ATX471" s="129"/>
      <c r="ATY471" s="73"/>
      <c r="ATZ471" s="129"/>
      <c r="AUA471" s="73"/>
      <c r="AUB471" s="129"/>
      <c r="AUC471" s="73"/>
      <c r="AUD471" s="129"/>
      <c r="AUE471" s="73"/>
      <c r="AUF471" s="129"/>
      <c r="AUG471" s="73"/>
      <c r="AUH471" s="129"/>
      <c r="AUI471" s="73"/>
      <c r="AUJ471" s="129"/>
      <c r="AUK471" s="73"/>
      <c r="AUL471" s="129"/>
      <c r="AUM471" s="73"/>
      <c r="AUN471" s="129"/>
      <c r="AUO471" s="73"/>
      <c r="AUP471" s="129"/>
      <c r="AUQ471" s="73"/>
      <c r="AUR471" s="129"/>
      <c r="AUS471" s="73"/>
      <c r="AUT471" s="129"/>
      <c r="AUU471" s="73"/>
      <c r="AUV471" s="129"/>
      <c r="AUW471" s="73"/>
      <c r="AUX471" s="129"/>
      <c r="AUY471" s="73"/>
      <c r="AUZ471" s="129"/>
      <c r="AVA471" s="73"/>
      <c r="AVB471" s="129"/>
      <c r="AVC471" s="73"/>
      <c r="AVD471" s="129"/>
      <c r="AVE471" s="73"/>
      <c r="AVF471" s="129"/>
      <c r="AVG471" s="73"/>
      <c r="AVH471" s="129"/>
      <c r="AVI471" s="73"/>
      <c r="AVJ471" s="129"/>
      <c r="AVK471" s="73"/>
      <c r="AVL471" s="129"/>
      <c r="AVM471" s="73"/>
      <c r="AVN471" s="129"/>
      <c r="AVO471" s="73"/>
      <c r="AVP471" s="129"/>
      <c r="AVQ471" s="73"/>
      <c r="AVR471" s="129"/>
      <c r="AVS471" s="73"/>
      <c r="AVT471" s="129"/>
      <c r="AVU471" s="73"/>
      <c r="AVV471" s="129"/>
      <c r="AVW471" s="73"/>
      <c r="AVX471" s="129"/>
      <c r="AVY471" s="73"/>
      <c r="AVZ471" s="129"/>
      <c r="AWA471" s="73"/>
      <c r="AWB471" s="129"/>
      <c r="AWC471" s="73"/>
      <c r="AWD471" s="129"/>
      <c r="AWE471" s="73"/>
      <c r="AWF471" s="129"/>
      <c r="AWG471" s="73"/>
      <c r="AWH471" s="129"/>
      <c r="AWI471" s="73"/>
      <c r="AWJ471" s="129"/>
      <c r="AWK471" s="73"/>
      <c r="AWL471" s="129"/>
      <c r="AWM471" s="73"/>
      <c r="AWN471" s="129"/>
      <c r="AWO471" s="73"/>
      <c r="AWP471" s="129"/>
      <c r="AWQ471" s="73"/>
      <c r="AWR471" s="129"/>
      <c r="AWS471" s="73"/>
      <c r="AWT471" s="129"/>
      <c r="AWU471" s="73"/>
      <c r="AWV471" s="129"/>
      <c r="AWW471" s="73"/>
      <c r="AWX471" s="129"/>
      <c r="AWY471" s="73"/>
      <c r="AWZ471" s="129"/>
      <c r="AXA471" s="73"/>
      <c r="AXB471" s="129"/>
      <c r="AXC471" s="73"/>
      <c r="AXD471" s="129"/>
      <c r="AXE471" s="73"/>
      <c r="AXF471" s="129"/>
      <c r="AXG471" s="73"/>
      <c r="AXH471" s="129"/>
      <c r="AXI471" s="73"/>
      <c r="AXJ471" s="129"/>
      <c r="AXK471" s="73"/>
      <c r="AXL471" s="129"/>
      <c r="AXM471" s="73"/>
      <c r="AXN471" s="129"/>
      <c r="AXO471" s="73"/>
      <c r="AXP471" s="129"/>
      <c r="AXQ471" s="73"/>
      <c r="AXR471" s="129"/>
      <c r="AXS471" s="73"/>
      <c r="AXT471" s="129"/>
      <c r="AXU471" s="73"/>
      <c r="AXV471" s="129"/>
      <c r="AXW471" s="73"/>
      <c r="AXX471" s="129"/>
      <c r="AXY471" s="73"/>
      <c r="AXZ471" s="129"/>
      <c r="AYA471" s="73"/>
      <c r="AYB471" s="129"/>
      <c r="AYC471" s="73"/>
      <c r="AYD471" s="129"/>
      <c r="AYE471" s="73"/>
      <c r="AYF471" s="129"/>
      <c r="AYG471" s="73"/>
      <c r="AYH471" s="129"/>
      <c r="AYI471" s="73"/>
      <c r="AYJ471" s="129"/>
      <c r="AYK471" s="73"/>
      <c r="AYL471" s="129"/>
      <c r="AYM471" s="73"/>
      <c r="AYN471" s="129"/>
      <c r="AYO471" s="73"/>
      <c r="AYP471" s="129"/>
      <c r="AYQ471" s="73"/>
      <c r="AYR471" s="129"/>
      <c r="AYS471" s="73"/>
      <c r="AYT471" s="129"/>
      <c r="AYU471" s="73"/>
      <c r="AYV471" s="129"/>
      <c r="AYW471" s="73"/>
      <c r="AYX471" s="129"/>
      <c r="AYY471" s="73"/>
      <c r="AYZ471" s="129"/>
      <c r="AZA471" s="73"/>
      <c r="AZB471" s="129"/>
      <c r="AZC471" s="73"/>
      <c r="AZD471" s="129"/>
      <c r="AZE471" s="73"/>
      <c r="AZF471" s="129"/>
      <c r="AZG471" s="73"/>
      <c r="AZH471" s="129"/>
      <c r="AZI471" s="73"/>
      <c r="AZJ471" s="129"/>
      <c r="AZK471" s="73"/>
      <c r="AZL471" s="129"/>
      <c r="AZM471" s="73"/>
      <c r="AZN471" s="129"/>
      <c r="AZO471" s="73"/>
      <c r="AZP471" s="129"/>
      <c r="AZQ471" s="73"/>
      <c r="AZR471" s="129"/>
      <c r="AZS471" s="73"/>
      <c r="AZT471" s="129"/>
      <c r="AZU471" s="73"/>
      <c r="AZV471" s="129"/>
      <c r="AZW471" s="73"/>
      <c r="AZX471" s="129"/>
      <c r="AZY471" s="73"/>
      <c r="AZZ471" s="129"/>
      <c r="BAA471" s="73"/>
      <c r="BAB471" s="129"/>
      <c r="BAC471" s="73"/>
      <c r="BAD471" s="129"/>
      <c r="BAE471" s="73"/>
      <c r="BAF471" s="129"/>
      <c r="BAG471" s="73"/>
      <c r="BAH471" s="129"/>
      <c r="BAI471" s="73"/>
      <c r="BAJ471" s="129"/>
      <c r="BAK471" s="73"/>
      <c r="BAL471" s="129"/>
      <c r="BAM471" s="73"/>
      <c r="BAN471" s="129"/>
      <c r="BAO471" s="73"/>
      <c r="BAP471" s="129"/>
      <c r="BAQ471" s="73"/>
      <c r="BAR471" s="129"/>
      <c r="BAS471" s="73"/>
      <c r="BAT471" s="129"/>
      <c r="BAU471" s="73"/>
      <c r="BAV471" s="129"/>
      <c r="BAW471" s="73"/>
      <c r="BAX471" s="129"/>
      <c r="BAY471" s="73"/>
      <c r="BAZ471" s="129"/>
      <c r="BBA471" s="73"/>
      <c r="BBB471" s="129"/>
      <c r="BBC471" s="73"/>
      <c r="BBD471" s="129"/>
      <c r="BBE471" s="73"/>
      <c r="BBF471" s="129"/>
      <c r="BBG471" s="73"/>
      <c r="BBH471" s="129"/>
      <c r="BBI471" s="73"/>
      <c r="BBJ471" s="129"/>
      <c r="BBK471" s="73"/>
      <c r="BBL471" s="129"/>
      <c r="BBM471" s="73"/>
      <c r="BBN471" s="129"/>
      <c r="BBO471" s="73"/>
      <c r="BBP471" s="129"/>
      <c r="BBQ471" s="73"/>
      <c r="BBR471" s="129"/>
      <c r="BBS471" s="73"/>
      <c r="BBT471" s="129"/>
      <c r="BBU471" s="73"/>
      <c r="BBV471" s="129"/>
      <c r="BBW471" s="73"/>
      <c r="BBX471" s="129"/>
      <c r="BBY471" s="73"/>
      <c r="BBZ471" s="129"/>
      <c r="BCA471" s="73"/>
      <c r="BCB471" s="129"/>
      <c r="BCC471" s="73"/>
      <c r="BCD471" s="129"/>
      <c r="BCE471" s="73"/>
      <c r="BCF471" s="129"/>
      <c r="BCG471" s="73"/>
      <c r="BCH471" s="129"/>
      <c r="BCI471" s="73"/>
      <c r="BCJ471" s="129"/>
      <c r="BCK471" s="73"/>
      <c r="BCL471" s="129"/>
      <c r="BCM471" s="73"/>
      <c r="BCN471" s="129"/>
      <c r="BCO471" s="73"/>
      <c r="BCP471" s="129"/>
      <c r="BCQ471" s="73"/>
      <c r="BCR471" s="129"/>
      <c r="BCS471" s="73"/>
      <c r="BCT471" s="129"/>
      <c r="BCU471" s="73"/>
      <c r="BCV471" s="129"/>
      <c r="BCW471" s="73"/>
      <c r="BCX471" s="129"/>
      <c r="BCY471" s="73"/>
      <c r="BCZ471" s="129"/>
      <c r="BDA471" s="73"/>
      <c r="BDB471" s="129"/>
      <c r="BDC471" s="73"/>
      <c r="BDD471" s="129"/>
      <c r="BDE471" s="73"/>
      <c r="BDF471" s="129"/>
      <c r="BDG471" s="73"/>
      <c r="BDH471" s="129"/>
      <c r="BDI471" s="73"/>
      <c r="BDJ471" s="129"/>
      <c r="BDK471" s="73"/>
      <c r="BDL471" s="129"/>
      <c r="BDM471" s="73"/>
      <c r="BDN471" s="129"/>
      <c r="BDO471" s="73"/>
      <c r="BDP471" s="129"/>
      <c r="BDQ471" s="73"/>
      <c r="BDR471" s="129"/>
      <c r="BDS471" s="73"/>
      <c r="BDT471" s="129"/>
      <c r="BDU471" s="73"/>
      <c r="BDV471" s="129"/>
      <c r="BDW471" s="73"/>
      <c r="BDX471" s="129"/>
      <c r="BDY471" s="73"/>
      <c r="BDZ471" s="129"/>
      <c r="BEA471" s="73"/>
      <c r="BEB471" s="129"/>
      <c r="BEC471" s="73"/>
      <c r="BED471" s="129"/>
      <c r="BEE471" s="73"/>
      <c r="BEF471" s="129"/>
      <c r="BEG471" s="73"/>
      <c r="BEH471" s="129"/>
      <c r="BEI471" s="73"/>
      <c r="BEJ471" s="129"/>
      <c r="BEK471" s="73"/>
      <c r="BEL471" s="129"/>
      <c r="BEM471" s="73"/>
      <c r="BEN471" s="129"/>
      <c r="BEO471" s="73"/>
      <c r="BEP471" s="129"/>
      <c r="BEQ471" s="73"/>
      <c r="BER471" s="129"/>
      <c r="BES471" s="73"/>
      <c r="BET471" s="129"/>
      <c r="BEU471" s="73"/>
      <c r="BEV471" s="129"/>
      <c r="BEW471" s="73"/>
      <c r="BEX471" s="129"/>
      <c r="BEY471" s="73"/>
      <c r="BEZ471" s="129"/>
      <c r="BFA471" s="73"/>
      <c r="BFB471" s="129"/>
      <c r="BFC471" s="73"/>
      <c r="BFD471" s="129"/>
      <c r="BFE471" s="73"/>
      <c r="BFF471" s="129"/>
      <c r="BFG471" s="73"/>
      <c r="BFH471" s="129"/>
      <c r="BFI471" s="73"/>
      <c r="BFJ471" s="129"/>
      <c r="BFK471" s="73"/>
      <c r="BFL471" s="129"/>
      <c r="BFM471" s="73"/>
      <c r="BFN471" s="129"/>
      <c r="BFO471" s="73"/>
      <c r="BFP471" s="129"/>
      <c r="BFQ471" s="73"/>
      <c r="BFR471" s="129"/>
      <c r="BFS471" s="73"/>
      <c r="BFT471" s="129"/>
      <c r="BFU471" s="73"/>
      <c r="BFV471" s="129"/>
      <c r="BFW471" s="73"/>
      <c r="BFX471" s="129"/>
      <c r="BFY471" s="73"/>
      <c r="BFZ471" s="129"/>
      <c r="BGA471" s="73"/>
      <c r="BGB471" s="129"/>
      <c r="BGC471" s="73"/>
      <c r="BGD471" s="129"/>
      <c r="BGE471" s="73"/>
      <c r="BGF471" s="129"/>
      <c r="BGG471" s="73"/>
      <c r="BGH471" s="129"/>
      <c r="BGI471" s="73"/>
      <c r="BGJ471" s="129"/>
      <c r="BGK471" s="73"/>
      <c r="BGL471" s="129"/>
      <c r="BGM471" s="73"/>
      <c r="BGN471" s="129"/>
      <c r="BGO471" s="73"/>
      <c r="BGP471" s="129"/>
      <c r="BGQ471" s="73"/>
      <c r="BGR471" s="129"/>
      <c r="BGS471" s="73"/>
      <c r="BGT471" s="129"/>
      <c r="BGU471" s="73"/>
      <c r="BGV471" s="129"/>
      <c r="BGW471" s="73"/>
      <c r="BGX471" s="129"/>
      <c r="BGY471" s="73"/>
      <c r="BGZ471" s="129"/>
      <c r="BHA471" s="73"/>
      <c r="BHB471" s="129"/>
      <c r="BHC471" s="73"/>
      <c r="BHD471" s="129"/>
      <c r="BHE471" s="73"/>
      <c r="BHF471" s="129"/>
      <c r="BHG471" s="73"/>
      <c r="BHH471" s="129"/>
      <c r="BHI471" s="73"/>
      <c r="BHJ471" s="129"/>
      <c r="BHK471" s="73"/>
      <c r="BHL471" s="129"/>
      <c r="BHM471" s="73"/>
      <c r="BHN471" s="129"/>
      <c r="BHO471" s="73"/>
      <c r="BHP471" s="129"/>
      <c r="BHQ471" s="73"/>
      <c r="BHR471" s="129"/>
      <c r="BHS471" s="73"/>
      <c r="BHT471" s="129"/>
      <c r="BHU471" s="73"/>
      <c r="BHV471" s="129"/>
      <c r="BHW471" s="73"/>
      <c r="BHX471" s="129"/>
      <c r="BHY471" s="73"/>
      <c r="BHZ471" s="129"/>
      <c r="BIA471" s="73"/>
      <c r="BIB471" s="129"/>
      <c r="BIC471" s="73"/>
      <c r="BID471" s="129"/>
      <c r="BIE471" s="73"/>
      <c r="BIF471" s="129"/>
      <c r="BIG471" s="73"/>
      <c r="BIH471" s="129"/>
      <c r="BII471" s="73"/>
      <c r="BIJ471" s="129"/>
      <c r="BIK471" s="73"/>
      <c r="BIL471" s="129"/>
      <c r="BIM471" s="73"/>
      <c r="BIN471" s="129"/>
      <c r="BIO471" s="73"/>
      <c r="BIP471" s="129"/>
      <c r="BIQ471" s="73"/>
      <c r="BIR471" s="129"/>
      <c r="BIS471" s="73"/>
      <c r="BIT471" s="129"/>
      <c r="BIU471" s="73"/>
      <c r="BIV471" s="129"/>
      <c r="BIW471" s="73"/>
      <c r="BIX471" s="129"/>
      <c r="BIY471" s="73"/>
      <c r="BIZ471" s="129"/>
      <c r="BJA471" s="73"/>
      <c r="BJB471" s="129"/>
      <c r="BJC471" s="73"/>
      <c r="BJD471" s="129"/>
      <c r="BJE471" s="73"/>
      <c r="BJF471" s="129"/>
      <c r="BJG471" s="73"/>
      <c r="BJH471" s="129"/>
      <c r="BJI471" s="73"/>
      <c r="BJJ471" s="129"/>
      <c r="BJK471" s="73"/>
      <c r="BJL471" s="129"/>
      <c r="BJM471" s="73"/>
      <c r="BJN471" s="129"/>
      <c r="BJO471" s="73"/>
      <c r="BJP471" s="129"/>
      <c r="BJQ471" s="73"/>
      <c r="BJR471" s="129"/>
      <c r="BJS471" s="73"/>
      <c r="BJT471" s="129"/>
      <c r="BJU471" s="73"/>
      <c r="BJV471" s="129"/>
      <c r="BJW471" s="73"/>
      <c r="BJX471" s="129"/>
      <c r="BJY471" s="73"/>
      <c r="BJZ471" s="129"/>
      <c r="BKA471" s="73"/>
      <c r="BKB471" s="129"/>
      <c r="BKC471" s="73"/>
      <c r="BKD471" s="129"/>
      <c r="BKE471" s="73"/>
      <c r="BKF471" s="129"/>
      <c r="BKG471" s="73"/>
      <c r="BKH471" s="129"/>
      <c r="BKI471" s="73"/>
      <c r="BKJ471" s="129"/>
      <c r="BKK471" s="73"/>
      <c r="BKL471" s="129"/>
      <c r="BKM471" s="73"/>
      <c r="BKN471" s="129"/>
      <c r="BKO471" s="73"/>
      <c r="BKP471" s="129"/>
      <c r="BKQ471" s="73"/>
      <c r="BKR471" s="129"/>
      <c r="BKS471" s="73"/>
      <c r="BKT471" s="129"/>
      <c r="BKU471" s="73"/>
      <c r="BKV471" s="129"/>
      <c r="BKW471" s="73"/>
      <c r="BKX471" s="129"/>
      <c r="BKY471" s="73"/>
      <c r="BKZ471" s="129"/>
      <c r="BLA471" s="73"/>
      <c r="BLB471" s="129"/>
      <c r="BLC471" s="73"/>
      <c r="BLD471" s="129"/>
      <c r="BLE471" s="73"/>
      <c r="BLF471" s="129"/>
      <c r="BLG471" s="73"/>
      <c r="BLH471" s="129"/>
      <c r="BLI471" s="73"/>
      <c r="BLJ471" s="129"/>
      <c r="BLK471" s="73"/>
      <c r="BLL471" s="129"/>
      <c r="BLM471" s="73"/>
      <c r="BLN471" s="129"/>
      <c r="BLO471" s="73"/>
      <c r="BLP471" s="129"/>
      <c r="BLQ471" s="73"/>
      <c r="BLR471" s="129"/>
      <c r="BLS471" s="73"/>
      <c r="BLT471" s="129"/>
      <c r="BLU471" s="73"/>
      <c r="BLV471" s="129"/>
      <c r="BLW471" s="73"/>
      <c r="BLX471" s="129"/>
      <c r="BLY471" s="73"/>
      <c r="BLZ471" s="129"/>
      <c r="BMA471" s="73"/>
      <c r="BMB471" s="129"/>
      <c r="BMC471" s="73"/>
      <c r="BMD471" s="129"/>
      <c r="BME471" s="73"/>
      <c r="BMF471" s="129"/>
      <c r="BMG471" s="73"/>
      <c r="BMH471" s="129"/>
      <c r="BMI471" s="73"/>
      <c r="BMJ471" s="129"/>
      <c r="BMK471" s="73"/>
      <c r="BML471" s="129"/>
      <c r="BMM471" s="73"/>
      <c r="BMN471" s="129"/>
      <c r="BMO471" s="73"/>
      <c r="BMP471" s="129"/>
      <c r="BMQ471" s="73"/>
      <c r="BMR471" s="129"/>
      <c r="BMS471" s="73"/>
      <c r="BMT471" s="129"/>
      <c r="BMU471" s="73"/>
      <c r="BMV471" s="129"/>
      <c r="BMW471" s="73"/>
      <c r="BMX471" s="129"/>
      <c r="BMY471" s="73"/>
      <c r="BMZ471" s="129"/>
      <c r="BNA471" s="73"/>
      <c r="BNB471" s="129"/>
      <c r="BNC471" s="73"/>
      <c r="BND471" s="129"/>
      <c r="BNE471" s="73"/>
      <c r="BNF471" s="129"/>
      <c r="BNG471" s="73"/>
      <c r="BNH471" s="129"/>
      <c r="BNI471" s="73"/>
      <c r="BNJ471" s="129"/>
      <c r="BNK471" s="73"/>
      <c r="BNL471" s="129"/>
      <c r="BNM471" s="73"/>
      <c r="BNN471" s="129"/>
      <c r="BNO471" s="73"/>
      <c r="BNP471" s="129"/>
      <c r="BNQ471" s="73"/>
      <c r="BNR471" s="129"/>
      <c r="BNS471" s="73"/>
      <c r="BNT471" s="129"/>
      <c r="BNU471" s="73"/>
      <c r="BNV471" s="129"/>
      <c r="BNW471" s="73"/>
      <c r="BNX471" s="129"/>
      <c r="BNY471" s="73"/>
      <c r="BNZ471" s="129"/>
      <c r="BOA471" s="73"/>
      <c r="BOB471" s="129"/>
      <c r="BOC471" s="73"/>
      <c r="BOD471" s="129"/>
      <c r="BOE471" s="73"/>
      <c r="BOF471" s="129"/>
      <c r="BOG471" s="73"/>
      <c r="BOH471" s="129"/>
      <c r="BOI471" s="73"/>
      <c r="BOJ471" s="129"/>
      <c r="BOK471" s="73"/>
      <c r="BOL471" s="129"/>
      <c r="BOM471" s="73"/>
      <c r="BON471" s="129"/>
      <c r="BOO471" s="73"/>
      <c r="BOP471" s="129"/>
      <c r="BOQ471" s="73"/>
      <c r="BOR471" s="129"/>
      <c r="BOS471" s="73"/>
      <c r="BOT471" s="129"/>
      <c r="BOU471" s="73"/>
      <c r="BOV471" s="129"/>
      <c r="BOW471" s="73"/>
      <c r="BOX471" s="129"/>
      <c r="BOY471" s="73"/>
      <c r="BOZ471" s="129"/>
      <c r="BPA471" s="73"/>
      <c r="BPB471" s="129"/>
      <c r="BPC471" s="73"/>
      <c r="BPD471" s="129"/>
      <c r="BPE471" s="73"/>
      <c r="BPF471" s="129"/>
      <c r="BPG471" s="73"/>
      <c r="BPH471" s="129"/>
      <c r="BPI471" s="73"/>
      <c r="BPJ471" s="129"/>
      <c r="BPK471" s="73"/>
      <c r="BPL471" s="129"/>
      <c r="BPM471" s="73"/>
      <c r="BPN471" s="129"/>
      <c r="BPO471" s="73"/>
      <c r="BPP471" s="129"/>
      <c r="BPQ471" s="73"/>
      <c r="BPR471" s="129"/>
      <c r="BPS471" s="73"/>
      <c r="BPT471" s="129"/>
      <c r="BPU471" s="73"/>
      <c r="BPV471" s="129"/>
      <c r="BPW471" s="73"/>
      <c r="BPX471" s="129"/>
      <c r="BPY471" s="73"/>
      <c r="BPZ471" s="129"/>
      <c r="BQA471" s="73"/>
      <c r="BQB471" s="129"/>
      <c r="BQC471" s="73"/>
      <c r="BQD471" s="129"/>
      <c r="BQE471" s="73"/>
      <c r="BQF471" s="129"/>
      <c r="BQG471" s="73"/>
      <c r="BQH471" s="129"/>
      <c r="BQI471" s="73"/>
      <c r="BQJ471" s="129"/>
      <c r="BQK471" s="73"/>
      <c r="BQL471" s="129"/>
      <c r="BQM471" s="73"/>
      <c r="BQN471" s="129"/>
      <c r="BQO471" s="73"/>
      <c r="BQP471" s="129"/>
      <c r="BQQ471" s="73"/>
      <c r="BQR471" s="129"/>
      <c r="BQS471" s="73"/>
      <c r="BQT471" s="129"/>
      <c r="BQU471" s="73"/>
      <c r="BQV471" s="129"/>
      <c r="BQW471" s="73"/>
      <c r="BQX471" s="129"/>
      <c r="BQY471" s="73"/>
      <c r="BQZ471" s="129"/>
      <c r="BRA471" s="73"/>
      <c r="BRB471" s="129"/>
      <c r="BRC471" s="73"/>
      <c r="BRD471" s="129"/>
      <c r="BRE471" s="73"/>
      <c r="BRF471" s="129"/>
      <c r="BRG471" s="73"/>
      <c r="BRH471" s="129"/>
      <c r="BRI471" s="73"/>
      <c r="BRJ471" s="129"/>
      <c r="BRK471" s="73"/>
      <c r="BRL471" s="129"/>
      <c r="BRM471" s="73"/>
      <c r="BRN471" s="129"/>
      <c r="BRO471" s="73"/>
      <c r="BRP471" s="129"/>
      <c r="BRQ471" s="73"/>
      <c r="BRR471" s="129"/>
      <c r="BRS471" s="73"/>
      <c r="BRT471" s="129"/>
      <c r="BRU471" s="73"/>
      <c r="BRV471" s="129"/>
      <c r="BRW471" s="73"/>
      <c r="BRX471" s="129"/>
      <c r="BRY471" s="73"/>
      <c r="BRZ471" s="129"/>
      <c r="BSA471" s="73"/>
      <c r="BSB471" s="129"/>
      <c r="BSC471" s="73"/>
      <c r="BSD471" s="129"/>
      <c r="BSE471" s="73"/>
      <c r="BSF471" s="129"/>
      <c r="BSG471" s="73"/>
      <c r="BSH471" s="129"/>
      <c r="BSI471" s="73"/>
      <c r="BSJ471" s="129"/>
      <c r="BSK471" s="73"/>
      <c r="BSL471" s="129"/>
      <c r="BSM471" s="73"/>
      <c r="BSN471" s="129"/>
      <c r="BSO471" s="73"/>
      <c r="BSP471" s="129"/>
      <c r="BSQ471" s="73"/>
      <c r="BSR471" s="129"/>
      <c r="BSS471" s="73"/>
      <c r="BST471" s="129"/>
      <c r="BSU471" s="73"/>
      <c r="BSV471" s="129"/>
      <c r="BSW471" s="73"/>
      <c r="BSX471" s="129"/>
      <c r="BSY471" s="73"/>
      <c r="BSZ471" s="129"/>
      <c r="BTA471" s="73"/>
      <c r="BTB471" s="129"/>
      <c r="BTC471" s="73"/>
      <c r="BTD471" s="129"/>
      <c r="BTE471" s="73"/>
      <c r="BTF471" s="129"/>
      <c r="BTG471" s="73"/>
      <c r="BTH471" s="129"/>
      <c r="BTI471" s="73"/>
      <c r="BTJ471" s="129"/>
      <c r="BTK471" s="73"/>
      <c r="BTL471" s="129"/>
      <c r="BTM471" s="73"/>
      <c r="BTN471" s="129"/>
      <c r="BTO471" s="73"/>
      <c r="BTP471" s="129"/>
      <c r="BTQ471" s="73"/>
      <c r="BTR471" s="129"/>
      <c r="BTS471" s="73"/>
      <c r="BTT471" s="129"/>
      <c r="BTU471" s="73"/>
      <c r="BTV471" s="129"/>
      <c r="BTW471" s="73"/>
      <c r="BTX471" s="129"/>
      <c r="BTY471" s="73"/>
      <c r="BTZ471" s="129"/>
      <c r="BUA471" s="73"/>
      <c r="BUB471" s="129"/>
      <c r="BUC471" s="73"/>
      <c r="BUD471" s="129"/>
      <c r="BUE471" s="73"/>
      <c r="BUF471" s="129"/>
      <c r="BUG471" s="73"/>
      <c r="BUH471" s="129"/>
      <c r="BUI471" s="73"/>
      <c r="BUJ471" s="129"/>
      <c r="BUK471" s="73"/>
      <c r="BUL471" s="129"/>
      <c r="BUM471" s="73"/>
      <c r="BUN471" s="129"/>
      <c r="BUO471" s="73"/>
      <c r="BUP471" s="129"/>
      <c r="BUQ471" s="73"/>
      <c r="BUR471" s="129"/>
      <c r="BUS471" s="73"/>
      <c r="BUT471" s="129"/>
      <c r="BUU471" s="73"/>
      <c r="BUV471" s="129"/>
      <c r="BUW471" s="73"/>
      <c r="BUX471" s="129"/>
      <c r="BUY471" s="73"/>
      <c r="BUZ471" s="129"/>
      <c r="BVA471" s="73"/>
      <c r="BVB471" s="129"/>
      <c r="BVC471" s="73"/>
      <c r="BVD471" s="129"/>
      <c r="BVE471" s="73"/>
      <c r="BVF471" s="129"/>
      <c r="BVG471" s="73"/>
      <c r="BVH471" s="129"/>
      <c r="BVI471" s="73"/>
      <c r="BVJ471" s="129"/>
      <c r="BVK471" s="73"/>
      <c r="BVL471" s="129"/>
      <c r="BVM471" s="73"/>
      <c r="BVN471" s="129"/>
      <c r="BVO471" s="73"/>
      <c r="BVP471" s="129"/>
      <c r="BVQ471" s="73"/>
      <c r="BVR471" s="129"/>
      <c r="BVS471" s="73"/>
      <c r="BVT471" s="129"/>
      <c r="BVU471" s="73"/>
      <c r="BVV471" s="129"/>
      <c r="BVW471" s="73"/>
      <c r="BVX471" s="129"/>
      <c r="BVY471" s="73"/>
      <c r="BVZ471" s="129"/>
      <c r="BWA471" s="73"/>
      <c r="BWB471" s="129"/>
      <c r="BWC471" s="73"/>
      <c r="BWD471" s="129"/>
      <c r="BWE471" s="73"/>
      <c r="BWF471" s="129"/>
      <c r="BWG471" s="73"/>
      <c r="BWH471" s="129"/>
      <c r="BWI471" s="73"/>
      <c r="BWJ471" s="129"/>
      <c r="BWK471" s="73"/>
      <c r="BWL471" s="129"/>
      <c r="BWM471" s="73"/>
      <c r="BWN471" s="129"/>
      <c r="BWO471" s="73"/>
      <c r="BWP471" s="129"/>
      <c r="BWQ471" s="73"/>
      <c r="BWR471" s="129"/>
      <c r="BWS471" s="73"/>
      <c r="BWT471" s="129"/>
      <c r="BWU471" s="73"/>
      <c r="BWV471" s="129"/>
      <c r="BWW471" s="73"/>
      <c r="BWX471" s="129"/>
      <c r="BWY471" s="73"/>
      <c r="BWZ471" s="129"/>
      <c r="BXA471" s="73"/>
      <c r="BXB471" s="129"/>
      <c r="BXC471" s="73"/>
      <c r="BXD471" s="129"/>
      <c r="BXE471" s="73"/>
      <c r="BXF471" s="129"/>
      <c r="BXG471" s="73"/>
      <c r="BXH471" s="129"/>
      <c r="BXI471" s="73"/>
      <c r="BXJ471" s="129"/>
      <c r="BXK471" s="73"/>
      <c r="BXL471" s="129"/>
      <c r="BXM471" s="73"/>
      <c r="BXN471" s="129"/>
      <c r="BXO471" s="73"/>
      <c r="BXP471" s="129"/>
      <c r="BXQ471" s="73"/>
      <c r="BXR471" s="129"/>
      <c r="BXS471" s="73"/>
      <c r="BXT471" s="129"/>
      <c r="BXU471" s="73"/>
      <c r="BXV471" s="129"/>
      <c r="BXW471" s="73"/>
      <c r="BXX471" s="129"/>
      <c r="BXY471" s="73"/>
      <c r="BXZ471" s="129"/>
      <c r="BYA471" s="73"/>
      <c r="BYB471" s="129"/>
      <c r="BYC471" s="73"/>
      <c r="BYD471" s="129"/>
      <c r="BYE471" s="73"/>
      <c r="BYF471" s="129"/>
      <c r="BYG471" s="73"/>
      <c r="BYH471" s="129"/>
      <c r="BYI471" s="73"/>
      <c r="BYJ471" s="129"/>
      <c r="BYK471" s="73"/>
      <c r="BYL471" s="129"/>
      <c r="BYM471" s="73"/>
      <c r="BYN471" s="129"/>
      <c r="BYO471" s="73"/>
      <c r="BYP471" s="129"/>
      <c r="BYQ471" s="73"/>
      <c r="BYR471" s="129"/>
      <c r="BYS471" s="73"/>
      <c r="BYT471" s="129"/>
      <c r="BYU471" s="73"/>
      <c r="BYV471" s="129"/>
      <c r="BYW471" s="73"/>
      <c r="BYX471" s="129"/>
      <c r="BYY471" s="73"/>
      <c r="BYZ471" s="129"/>
      <c r="BZA471" s="73"/>
      <c r="BZB471" s="129"/>
      <c r="BZC471" s="73"/>
      <c r="BZD471" s="129"/>
      <c r="BZE471" s="73"/>
      <c r="BZF471" s="129"/>
      <c r="BZG471" s="73"/>
      <c r="BZH471" s="129"/>
      <c r="BZI471" s="73"/>
      <c r="BZJ471" s="129"/>
      <c r="BZK471" s="73"/>
      <c r="BZL471" s="129"/>
      <c r="BZM471" s="73"/>
      <c r="BZN471" s="129"/>
      <c r="BZO471" s="73"/>
      <c r="BZP471" s="129"/>
      <c r="BZQ471" s="73"/>
      <c r="BZR471" s="129"/>
      <c r="BZS471" s="73"/>
      <c r="BZT471" s="129"/>
      <c r="BZU471" s="73"/>
      <c r="BZV471" s="129"/>
      <c r="BZW471" s="73"/>
      <c r="BZX471" s="129"/>
      <c r="BZY471" s="73"/>
      <c r="BZZ471" s="129"/>
      <c r="CAA471" s="73"/>
      <c r="CAB471" s="129"/>
      <c r="CAC471" s="73"/>
      <c r="CAD471" s="129"/>
      <c r="CAE471" s="73"/>
      <c r="CAF471" s="129"/>
      <c r="CAG471" s="73"/>
      <c r="CAH471" s="129"/>
      <c r="CAI471" s="73"/>
      <c r="CAJ471" s="129"/>
      <c r="CAK471" s="73"/>
      <c r="CAL471" s="129"/>
      <c r="CAM471" s="73"/>
      <c r="CAN471" s="129"/>
      <c r="CAO471" s="73"/>
      <c r="CAP471" s="129"/>
      <c r="CAQ471" s="73"/>
      <c r="CAR471" s="129"/>
      <c r="CAS471" s="73"/>
      <c r="CAT471" s="129"/>
      <c r="CAU471" s="73"/>
      <c r="CAV471" s="129"/>
      <c r="CAW471" s="73"/>
      <c r="CAX471" s="129"/>
      <c r="CAY471" s="73"/>
      <c r="CAZ471" s="129"/>
      <c r="CBA471" s="73"/>
      <c r="CBB471" s="129"/>
      <c r="CBC471" s="73"/>
      <c r="CBD471" s="129"/>
      <c r="CBE471" s="73"/>
      <c r="CBF471" s="129"/>
      <c r="CBG471" s="73"/>
      <c r="CBH471" s="129"/>
      <c r="CBI471" s="73"/>
      <c r="CBJ471" s="129"/>
      <c r="CBK471" s="73"/>
      <c r="CBL471" s="129"/>
      <c r="CBM471" s="73"/>
      <c r="CBN471" s="129"/>
      <c r="CBO471" s="73"/>
      <c r="CBP471" s="129"/>
      <c r="CBQ471" s="73"/>
      <c r="CBR471" s="129"/>
      <c r="CBS471" s="73"/>
      <c r="CBT471" s="129"/>
      <c r="CBU471" s="73"/>
      <c r="CBV471" s="129"/>
      <c r="CBW471" s="73"/>
      <c r="CBX471" s="129"/>
      <c r="CBY471" s="73"/>
      <c r="CBZ471" s="129"/>
      <c r="CCA471" s="73"/>
      <c r="CCB471" s="129"/>
      <c r="CCC471" s="73"/>
      <c r="CCD471" s="129"/>
      <c r="CCE471" s="73"/>
      <c r="CCF471" s="129"/>
      <c r="CCG471" s="73"/>
      <c r="CCH471" s="129"/>
      <c r="CCI471" s="73"/>
      <c r="CCJ471" s="129"/>
      <c r="CCK471" s="73"/>
      <c r="CCL471" s="129"/>
      <c r="CCM471" s="73"/>
      <c r="CCN471" s="129"/>
      <c r="CCO471" s="73"/>
      <c r="CCP471" s="129"/>
      <c r="CCQ471" s="73"/>
      <c r="CCR471" s="129"/>
      <c r="CCS471" s="73"/>
      <c r="CCT471" s="129"/>
      <c r="CCU471" s="73"/>
      <c r="CCV471" s="129"/>
      <c r="CCW471" s="73"/>
      <c r="CCX471" s="129"/>
      <c r="CCY471" s="73"/>
      <c r="CCZ471" s="129"/>
      <c r="CDA471" s="73"/>
      <c r="CDB471" s="129"/>
      <c r="CDC471" s="73"/>
      <c r="CDD471" s="129"/>
      <c r="CDE471" s="73"/>
      <c r="CDF471" s="129"/>
      <c r="CDG471" s="73"/>
      <c r="CDH471" s="129"/>
      <c r="CDI471" s="73"/>
      <c r="CDJ471" s="129"/>
      <c r="CDK471" s="73"/>
      <c r="CDL471" s="129"/>
      <c r="CDM471" s="73"/>
      <c r="CDN471" s="129"/>
      <c r="CDO471" s="73"/>
      <c r="CDP471" s="129"/>
      <c r="CDQ471" s="73"/>
      <c r="CDR471" s="129"/>
      <c r="CDS471" s="73"/>
      <c r="CDT471" s="129"/>
      <c r="CDU471" s="73"/>
      <c r="CDV471" s="129"/>
      <c r="CDW471" s="73"/>
      <c r="CDX471" s="129"/>
      <c r="CDY471" s="73"/>
      <c r="CDZ471" s="129"/>
      <c r="CEA471" s="73"/>
      <c r="CEB471" s="129"/>
      <c r="CEC471" s="73"/>
      <c r="CED471" s="129"/>
      <c r="CEE471" s="73"/>
      <c r="CEF471" s="129"/>
      <c r="CEG471" s="73"/>
      <c r="CEH471" s="129"/>
      <c r="CEI471" s="73"/>
      <c r="CEJ471" s="129"/>
      <c r="CEK471" s="73"/>
      <c r="CEL471" s="129"/>
      <c r="CEM471" s="73"/>
      <c r="CEN471" s="129"/>
      <c r="CEO471" s="73"/>
      <c r="CEP471" s="129"/>
      <c r="CEQ471" s="73"/>
      <c r="CER471" s="129"/>
      <c r="CES471" s="73"/>
      <c r="CET471" s="129"/>
      <c r="CEU471" s="73"/>
      <c r="CEV471" s="129"/>
      <c r="CEW471" s="73"/>
      <c r="CEX471" s="129"/>
      <c r="CEY471" s="73"/>
      <c r="CEZ471" s="129"/>
      <c r="CFA471" s="73"/>
      <c r="CFB471" s="129"/>
      <c r="CFC471" s="73"/>
      <c r="CFD471" s="129"/>
      <c r="CFE471" s="73"/>
      <c r="CFF471" s="129"/>
      <c r="CFG471" s="73"/>
      <c r="CFH471" s="129"/>
      <c r="CFI471" s="73"/>
      <c r="CFJ471" s="129"/>
      <c r="CFK471" s="73"/>
      <c r="CFL471" s="129"/>
      <c r="CFM471" s="73"/>
      <c r="CFN471" s="129"/>
      <c r="CFO471" s="73"/>
      <c r="CFP471" s="129"/>
      <c r="CFQ471" s="73"/>
      <c r="CFR471" s="129"/>
      <c r="CFS471" s="73"/>
      <c r="CFT471" s="129"/>
      <c r="CFU471" s="73"/>
      <c r="CFV471" s="129"/>
      <c r="CFW471" s="73"/>
      <c r="CFX471" s="129"/>
      <c r="CFY471" s="73"/>
      <c r="CFZ471" s="129"/>
      <c r="CGA471" s="73"/>
      <c r="CGB471" s="129"/>
      <c r="CGC471" s="73"/>
      <c r="CGD471" s="129"/>
      <c r="CGE471" s="73"/>
      <c r="CGF471" s="129"/>
      <c r="CGG471" s="73"/>
      <c r="CGH471" s="129"/>
      <c r="CGI471" s="73"/>
      <c r="CGJ471" s="129"/>
      <c r="CGK471" s="73"/>
      <c r="CGL471" s="129"/>
      <c r="CGM471" s="73"/>
      <c r="CGN471" s="129"/>
      <c r="CGO471" s="73"/>
      <c r="CGP471" s="129"/>
      <c r="CGQ471" s="73"/>
      <c r="CGR471" s="129"/>
      <c r="CGS471" s="73"/>
      <c r="CGT471" s="129"/>
      <c r="CGU471" s="73"/>
      <c r="CGV471" s="129"/>
      <c r="CGW471" s="73"/>
      <c r="CGX471" s="129"/>
      <c r="CGY471" s="73"/>
      <c r="CGZ471" s="129"/>
      <c r="CHA471" s="73"/>
      <c r="CHB471" s="129"/>
      <c r="CHC471" s="73"/>
      <c r="CHD471" s="129"/>
      <c r="CHE471" s="73"/>
      <c r="CHF471" s="129"/>
      <c r="CHG471" s="73"/>
      <c r="CHH471" s="129"/>
      <c r="CHI471" s="73"/>
      <c r="CHJ471" s="129"/>
      <c r="CHK471" s="73"/>
      <c r="CHL471" s="129"/>
      <c r="CHM471" s="73"/>
      <c r="CHN471" s="129"/>
      <c r="CHO471" s="73"/>
      <c r="CHP471" s="129"/>
      <c r="CHQ471" s="73"/>
      <c r="CHR471" s="129"/>
      <c r="CHS471" s="73"/>
      <c r="CHT471" s="129"/>
      <c r="CHU471" s="73"/>
      <c r="CHV471" s="129"/>
      <c r="CHW471" s="73"/>
      <c r="CHX471" s="129"/>
      <c r="CHY471" s="73"/>
      <c r="CHZ471" s="129"/>
      <c r="CIA471" s="73"/>
      <c r="CIB471" s="129"/>
      <c r="CIC471" s="73"/>
      <c r="CID471" s="129"/>
      <c r="CIE471" s="73"/>
      <c r="CIF471" s="129"/>
      <c r="CIG471" s="73"/>
      <c r="CIH471" s="129"/>
      <c r="CII471" s="73"/>
      <c r="CIJ471" s="129"/>
      <c r="CIK471" s="73"/>
      <c r="CIL471" s="129"/>
      <c r="CIM471" s="73"/>
      <c r="CIN471" s="129"/>
      <c r="CIO471" s="73"/>
      <c r="CIP471" s="129"/>
      <c r="CIQ471" s="73"/>
      <c r="CIR471" s="129"/>
      <c r="CIS471" s="73"/>
      <c r="CIT471" s="129"/>
      <c r="CIU471" s="73"/>
      <c r="CIV471" s="129"/>
      <c r="CIW471" s="73"/>
      <c r="CIX471" s="129"/>
      <c r="CIY471" s="73"/>
      <c r="CIZ471" s="129"/>
      <c r="CJA471" s="73"/>
      <c r="CJB471" s="129"/>
      <c r="CJC471" s="73"/>
      <c r="CJD471" s="129"/>
      <c r="CJE471" s="73"/>
      <c r="CJF471" s="129"/>
      <c r="CJG471" s="73"/>
      <c r="CJH471" s="129"/>
      <c r="CJI471" s="73"/>
      <c r="CJJ471" s="129"/>
      <c r="CJK471" s="73"/>
      <c r="CJL471" s="129"/>
      <c r="CJM471" s="73"/>
      <c r="CJN471" s="129"/>
      <c r="CJO471" s="73"/>
      <c r="CJP471" s="129"/>
      <c r="CJQ471" s="73"/>
      <c r="CJR471" s="129"/>
      <c r="CJS471" s="73"/>
      <c r="CJT471" s="129"/>
      <c r="CJU471" s="73"/>
      <c r="CJV471" s="129"/>
      <c r="CJW471" s="73"/>
      <c r="CJX471" s="129"/>
      <c r="CJY471" s="73"/>
      <c r="CJZ471" s="129"/>
      <c r="CKA471" s="73"/>
      <c r="CKB471" s="129"/>
      <c r="CKC471" s="73"/>
      <c r="CKD471" s="129"/>
      <c r="CKE471" s="73"/>
      <c r="CKF471" s="129"/>
      <c r="CKG471" s="73"/>
      <c r="CKH471" s="129"/>
      <c r="CKI471" s="73"/>
      <c r="CKJ471" s="129"/>
      <c r="CKK471" s="73"/>
      <c r="CKL471" s="129"/>
      <c r="CKM471" s="73"/>
      <c r="CKN471" s="129"/>
      <c r="CKO471" s="73"/>
      <c r="CKP471" s="129"/>
      <c r="CKQ471" s="73"/>
      <c r="CKR471" s="129"/>
      <c r="CKS471" s="73"/>
      <c r="CKT471" s="129"/>
      <c r="CKU471" s="73"/>
      <c r="CKV471" s="129"/>
      <c r="CKW471" s="73"/>
      <c r="CKX471" s="129"/>
      <c r="CKY471" s="73"/>
      <c r="CKZ471" s="129"/>
      <c r="CLA471" s="73"/>
      <c r="CLB471" s="129"/>
      <c r="CLC471" s="73"/>
      <c r="CLD471" s="129"/>
      <c r="CLE471" s="73"/>
      <c r="CLF471" s="129"/>
      <c r="CLG471" s="73"/>
      <c r="CLH471" s="129"/>
      <c r="CLI471" s="73"/>
      <c r="CLJ471" s="129"/>
      <c r="CLK471" s="73"/>
      <c r="CLL471" s="129"/>
      <c r="CLM471" s="73"/>
      <c r="CLN471" s="129"/>
      <c r="CLO471" s="73"/>
      <c r="CLP471" s="129"/>
      <c r="CLQ471" s="73"/>
      <c r="CLR471" s="129"/>
      <c r="CLS471" s="73"/>
      <c r="CLT471" s="129"/>
      <c r="CLU471" s="73"/>
      <c r="CLV471" s="129"/>
      <c r="CLW471" s="73"/>
      <c r="CLX471" s="129"/>
      <c r="CLY471" s="73"/>
      <c r="CLZ471" s="129"/>
      <c r="CMA471" s="73"/>
      <c r="CMB471" s="129"/>
      <c r="CMC471" s="73"/>
      <c r="CMD471" s="129"/>
      <c r="CME471" s="73"/>
      <c r="CMF471" s="129"/>
      <c r="CMG471" s="73"/>
      <c r="CMH471" s="129"/>
      <c r="CMI471" s="73"/>
      <c r="CMJ471" s="129"/>
      <c r="CMK471" s="73"/>
      <c r="CML471" s="129"/>
      <c r="CMM471" s="73"/>
      <c r="CMN471" s="129"/>
      <c r="CMO471" s="73"/>
      <c r="CMP471" s="129"/>
      <c r="CMQ471" s="73"/>
      <c r="CMR471" s="129"/>
      <c r="CMS471" s="73"/>
      <c r="CMT471" s="129"/>
      <c r="CMU471" s="73"/>
      <c r="CMV471" s="129"/>
      <c r="CMW471" s="73"/>
      <c r="CMX471" s="129"/>
      <c r="CMY471" s="73"/>
      <c r="CMZ471" s="129"/>
      <c r="CNA471" s="73"/>
      <c r="CNB471" s="129"/>
      <c r="CNC471" s="73"/>
      <c r="CND471" s="129"/>
      <c r="CNE471" s="73"/>
      <c r="CNF471" s="129"/>
      <c r="CNG471" s="73"/>
      <c r="CNH471" s="129"/>
      <c r="CNI471" s="73"/>
      <c r="CNJ471" s="129"/>
      <c r="CNK471" s="73"/>
      <c r="CNL471" s="129"/>
      <c r="CNM471" s="73"/>
      <c r="CNN471" s="129"/>
      <c r="CNO471" s="73"/>
      <c r="CNP471" s="129"/>
      <c r="CNQ471" s="73"/>
      <c r="CNR471" s="129"/>
      <c r="CNS471" s="73"/>
      <c r="CNT471" s="129"/>
      <c r="CNU471" s="73"/>
      <c r="CNV471" s="129"/>
      <c r="CNW471" s="73"/>
      <c r="CNX471" s="129"/>
      <c r="CNY471" s="73"/>
      <c r="CNZ471" s="129"/>
      <c r="COA471" s="73"/>
      <c r="COB471" s="129"/>
      <c r="COC471" s="73"/>
      <c r="COD471" s="129"/>
      <c r="COE471" s="73"/>
      <c r="COF471" s="129"/>
      <c r="COG471" s="73"/>
      <c r="COH471" s="129"/>
      <c r="COI471" s="73"/>
      <c r="COJ471" s="129"/>
      <c r="COK471" s="73"/>
      <c r="COL471" s="129"/>
      <c r="COM471" s="73"/>
      <c r="CON471" s="129"/>
      <c r="COO471" s="73"/>
      <c r="COP471" s="129"/>
      <c r="COQ471" s="73"/>
      <c r="COR471" s="129"/>
      <c r="COS471" s="73"/>
      <c r="COT471" s="129"/>
      <c r="COU471" s="73"/>
      <c r="COV471" s="129"/>
      <c r="COW471" s="73"/>
      <c r="COX471" s="129"/>
      <c r="COY471" s="73"/>
      <c r="COZ471" s="129"/>
      <c r="CPA471" s="73"/>
      <c r="CPB471" s="129"/>
      <c r="CPC471" s="73"/>
      <c r="CPD471" s="129"/>
      <c r="CPE471" s="73"/>
      <c r="CPF471" s="129"/>
      <c r="CPG471" s="73"/>
      <c r="CPH471" s="129"/>
      <c r="CPI471" s="73"/>
      <c r="CPJ471" s="129"/>
      <c r="CPK471" s="73"/>
      <c r="CPL471" s="129"/>
      <c r="CPM471" s="73"/>
      <c r="CPN471" s="129"/>
      <c r="CPO471" s="73"/>
      <c r="CPP471" s="129"/>
      <c r="CPQ471" s="73"/>
      <c r="CPR471" s="129"/>
      <c r="CPS471" s="73"/>
      <c r="CPT471" s="129"/>
      <c r="CPU471" s="73"/>
      <c r="CPV471" s="129"/>
      <c r="CPW471" s="73"/>
      <c r="CPX471" s="129"/>
      <c r="CPY471" s="73"/>
      <c r="CPZ471" s="129"/>
      <c r="CQA471" s="73"/>
      <c r="CQB471" s="129"/>
      <c r="CQC471" s="73"/>
      <c r="CQD471" s="129"/>
      <c r="CQE471" s="73"/>
      <c r="CQF471" s="129"/>
      <c r="CQG471" s="73"/>
      <c r="CQH471" s="129"/>
      <c r="CQI471" s="73"/>
      <c r="CQJ471" s="129"/>
      <c r="CQK471" s="73"/>
      <c r="CQL471" s="129"/>
      <c r="CQM471" s="73"/>
      <c r="CQN471" s="129"/>
      <c r="CQO471" s="73"/>
      <c r="CQP471" s="129"/>
      <c r="CQQ471" s="73"/>
      <c r="CQR471" s="129"/>
      <c r="CQS471" s="73"/>
      <c r="CQT471" s="129"/>
      <c r="CQU471" s="73"/>
      <c r="CQV471" s="129"/>
      <c r="CQW471" s="73"/>
      <c r="CQX471" s="129"/>
      <c r="CQY471" s="73"/>
      <c r="CQZ471" s="129"/>
      <c r="CRA471" s="73"/>
      <c r="CRB471" s="129"/>
      <c r="CRC471" s="73"/>
      <c r="CRD471" s="129"/>
      <c r="CRE471" s="73"/>
      <c r="CRF471" s="129"/>
      <c r="CRG471" s="73"/>
      <c r="CRH471" s="129"/>
      <c r="CRI471" s="73"/>
      <c r="CRJ471" s="129"/>
      <c r="CRK471" s="73"/>
      <c r="CRL471" s="129"/>
      <c r="CRM471" s="73"/>
      <c r="CRN471" s="129"/>
      <c r="CRO471" s="73"/>
      <c r="CRP471" s="129"/>
      <c r="CRQ471" s="73"/>
      <c r="CRR471" s="129"/>
      <c r="CRS471" s="73"/>
      <c r="CRT471" s="129"/>
      <c r="CRU471" s="73"/>
      <c r="CRV471" s="129"/>
      <c r="CRW471" s="73"/>
      <c r="CRX471" s="129"/>
      <c r="CRY471" s="73"/>
      <c r="CRZ471" s="129"/>
      <c r="CSA471" s="73"/>
      <c r="CSB471" s="129"/>
      <c r="CSC471" s="73"/>
      <c r="CSD471" s="129"/>
      <c r="CSE471" s="73"/>
      <c r="CSF471" s="129"/>
      <c r="CSG471" s="73"/>
      <c r="CSH471" s="129"/>
      <c r="CSI471" s="73"/>
      <c r="CSJ471" s="129"/>
      <c r="CSK471" s="73"/>
      <c r="CSL471" s="129"/>
      <c r="CSM471" s="73"/>
      <c r="CSN471" s="129"/>
      <c r="CSO471" s="73"/>
      <c r="CSP471" s="129"/>
      <c r="CSQ471" s="73"/>
      <c r="CSR471" s="129"/>
      <c r="CSS471" s="73"/>
      <c r="CST471" s="129"/>
      <c r="CSU471" s="73"/>
      <c r="CSV471" s="129"/>
      <c r="CSW471" s="73"/>
      <c r="CSX471" s="129"/>
      <c r="CSY471" s="73"/>
      <c r="CSZ471" s="129"/>
      <c r="CTA471" s="73"/>
      <c r="CTB471" s="129"/>
      <c r="CTC471" s="73"/>
      <c r="CTD471" s="129"/>
      <c r="CTE471" s="73"/>
      <c r="CTF471" s="129"/>
      <c r="CTG471" s="73"/>
      <c r="CTH471" s="129"/>
      <c r="CTI471" s="73"/>
      <c r="CTJ471" s="129"/>
      <c r="CTK471" s="73"/>
      <c r="CTL471" s="129"/>
      <c r="CTM471" s="73"/>
      <c r="CTN471" s="129"/>
      <c r="CTO471" s="73"/>
      <c r="CTP471" s="129"/>
      <c r="CTQ471" s="73"/>
      <c r="CTR471" s="129"/>
      <c r="CTS471" s="73"/>
      <c r="CTT471" s="129"/>
      <c r="CTU471" s="73"/>
      <c r="CTV471" s="129"/>
      <c r="CTW471" s="73"/>
      <c r="CTX471" s="129"/>
      <c r="CTY471" s="73"/>
      <c r="CTZ471" s="129"/>
      <c r="CUA471" s="73"/>
      <c r="CUB471" s="129"/>
      <c r="CUC471" s="73"/>
      <c r="CUD471" s="129"/>
      <c r="CUE471" s="73"/>
      <c r="CUF471" s="129"/>
      <c r="CUG471" s="73"/>
      <c r="CUH471" s="129"/>
      <c r="CUI471" s="73"/>
      <c r="CUJ471" s="129"/>
      <c r="CUK471" s="73"/>
      <c r="CUL471" s="129"/>
      <c r="CUM471" s="73"/>
      <c r="CUN471" s="129"/>
      <c r="CUO471" s="73"/>
      <c r="CUP471" s="129"/>
      <c r="CUQ471" s="73"/>
      <c r="CUR471" s="129"/>
      <c r="CUS471" s="73"/>
      <c r="CUT471" s="129"/>
      <c r="CUU471" s="73"/>
      <c r="CUV471" s="129"/>
      <c r="CUW471" s="73"/>
      <c r="CUX471" s="129"/>
      <c r="CUY471" s="73"/>
      <c r="CUZ471" s="129"/>
      <c r="CVA471" s="73"/>
      <c r="CVB471" s="129"/>
      <c r="CVC471" s="73"/>
      <c r="CVD471" s="129"/>
      <c r="CVE471" s="73"/>
      <c r="CVF471" s="129"/>
      <c r="CVG471" s="73"/>
      <c r="CVH471" s="129"/>
      <c r="CVI471" s="73"/>
      <c r="CVJ471" s="129"/>
      <c r="CVK471" s="73"/>
      <c r="CVL471" s="129"/>
      <c r="CVM471" s="73"/>
      <c r="CVN471" s="129"/>
      <c r="CVO471" s="73"/>
      <c r="CVP471" s="129"/>
      <c r="CVQ471" s="73"/>
      <c r="CVR471" s="129"/>
      <c r="CVS471" s="73"/>
      <c r="CVT471" s="129"/>
      <c r="CVU471" s="73"/>
      <c r="CVV471" s="129"/>
      <c r="CVW471" s="73"/>
      <c r="CVX471" s="129"/>
      <c r="CVY471" s="73"/>
      <c r="CVZ471" s="129"/>
      <c r="CWA471" s="73"/>
      <c r="CWB471" s="129"/>
      <c r="CWC471" s="73"/>
      <c r="CWD471" s="129"/>
      <c r="CWE471" s="73"/>
      <c r="CWF471" s="129"/>
      <c r="CWG471" s="73"/>
      <c r="CWH471" s="129"/>
      <c r="CWI471" s="73"/>
      <c r="CWJ471" s="129"/>
      <c r="CWK471" s="73"/>
      <c r="CWL471" s="129"/>
      <c r="CWM471" s="73"/>
      <c r="CWN471" s="129"/>
      <c r="CWO471" s="73"/>
      <c r="CWP471" s="129"/>
      <c r="CWQ471" s="73"/>
      <c r="CWR471" s="129"/>
      <c r="CWS471" s="73"/>
      <c r="CWT471" s="129"/>
      <c r="CWU471" s="73"/>
      <c r="CWV471" s="129"/>
      <c r="CWW471" s="73"/>
      <c r="CWX471" s="129"/>
      <c r="CWY471" s="73"/>
      <c r="CWZ471" s="129"/>
      <c r="CXA471" s="73"/>
      <c r="CXB471" s="129"/>
      <c r="CXC471" s="73"/>
      <c r="CXD471" s="129"/>
      <c r="CXE471" s="73"/>
      <c r="CXF471" s="129"/>
      <c r="CXG471" s="73"/>
      <c r="CXH471" s="129"/>
      <c r="CXI471" s="73"/>
      <c r="CXJ471" s="129"/>
      <c r="CXK471" s="73"/>
      <c r="CXL471" s="129"/>
      <c r="CXM471" s="73"/>
      <c r="CXN471" s="129"/>
      <c r="CXO471" s="73"/>
      <c r="CXP471" s="129"/>
      <c r="CXQ471" s="73"/>
      <c r="CXR471" s="129"/>
      <c r="CXS471" s="73"/>
      <c r="CXT471" s="129"/>
      <c r="CXU471" s="73"/>
      <c r="CXV471" s="129"/>
      <c r="CXW471" s="73"/>
      <c r="CXX471" s="129"/>
      <c r="CXY471" s="73"/>
      <c r="CXZ471" s="129"/>
      <c r="CYA471" s="73"/>
      <c r="CYB471" s="129"/>
      <c r="CYC471" s="73"/>
      <c r="CYD471" s="129"/>
      <c r="CYE471" s="73"/>
      <c r="CYF471" s="129"/>
      <c r="CYG471" s="73"/>
      <c r="CYH471" s="129"/>
      <c r="CYI471" s="73"/>
      <c r="CYJ471" s="129"/>
      <c r="CYK471" s="73"/>
      <c r="CYL471" s="129"/>
      <c r="CYM471" s="73"/>
      <c r="CYN471" s="129"/>
      <c r="CYO471" s="73"/>
      <c r="CYP471" s="129"/>
      <c r="CYQ471" s="73"/>
      <c r="CYR471" s="129"/>
      <c r="CYS471" s="73"/>
      <c r="CYT471" s="129"/>
      <c r="CYU471" s="73"/>
      <c r="CYV471" s="129"/>
      <c r="CYW471" s="73"/>
      <c r="CYX471" s="129"/>
      <c r="CYY471" s="73"/>
      <c r="CYZ471" s="129"/>
      <c r="CZA471" s="73"/>
      <c r="CZB471" s="129"/>
      <c r="CZC471" s="73"/>
      <c r="CZD471" s="129"/>
      <c r="CZE471" s="73"/>
      <c r="CZF471" s="129"/>
      <c r="CZG471" s="73"/>
      <c r="CZH471" s="129"/>
      <c r="CZI471" s="73"/>
      <c r="CZJ471" s="129"/>
      <c r="CZK471" s="73"/>
      <c r="CZL471" s="129"/>
      <c r="CZM471" s="73"/>
      <c r="CZN471" s="129"/>
      <c r="CZO471" s="73"/>
      <c r="CZP471" s="129"/>
      <c r="CZQ471" s="73"/>
      <c r="CZR471" s="129"/>
      <c r="CZS471" s="73"/>
      <c r="CZT471" s="129"/>
      <c r="CZU471" s="73"/>
      <c r="CZV471" s="129"/>
      <c r="CZW471" s="73"/>
      <c r="CZX471" s="129"/>
      <c r="CZY471" s="73"/>
      <c r="CZZ471" s="129"/>
      <c r="DAA471" s="73"/>
      <c r="DAB471" s="129"/>
      <c r="DAC471" s="73"/>
      <c r="DAD471" s="129"/>
      <c r="DAE471" s="73"/>
      <c r="DAF471" s="129"/>
      <c r="DAG471" s="73"/>
      <c r="DAH471" s="129"/>
      <c r="DAI471" s="73"/>
      <c r="DAJ471" s="129"/>
      <c r="DAK471" s="73"/>
      <c r="DAL471" s="129"/>
      <c r="DAM471" s="73"/>
      <c r="DAN471" s="129"/>
      <c r="DAO471" s="73"/>
      <c r="DAP471" s="129"/>
      <c r="DAQ471" s="73"/>
      <c r="DAR471" s="129"/>
      <c r="DAS471" s="73"/>
      <c r="DAT471" s="129"/>
      <c r="DAU471" s="73"/>
      <c r="DAV471" s="129"/>
      <c r="DAW471" s="73"/>
      <c r="DAX471" s="129"/>
      <c r="DAY471" s="73"/>
      <c r="DAZ471" s="129"/>
      <c r="DBA471" s="73"/>
      <c r="DBB471" s="129"/>
      <c r="DBC471" s="73"/>
      <c r="DBD471" s="129"/>
      <c r="DBE471" s="73"/>
      <c r="DBF471" s="129"/>
      <c r="DBG471" s="73"/>
      <c r="DBH471" s="129"/>
      <c r="DBI471" s="73"/>
      <c r="DBJ471" s="129"/>
      <c r="DBK471" s="73"/>
      <c r="DBL471" s="129"/>
      <c r="DBM471" s="73"/>
      <c r="DBN471" s="129"/>
      <c r="DBO471" s="73"/>
      <c r="DBP471" s="129"/>
      <c r="DBQ471" s="73"/>
      <c r="DBR471" s="129"/>
      <c r="DBS471" s="73"/>
      <c r="DBT471" s="129"/>
      <c r="DBU471" s="73"/>
      <c r="DBV471" s="129"/>
      <c r="DBW471" s="73"/>
      <c r="DBX471" s="129"/>
      <c r="DBY471" s="73"/>
      <c r="DBZ471" s="129"/>
      <c r="DCA471" s="73"/>
      <c r="DCB471" s="129"/>
      <c r="DCC471" s="73"/>
      <c r="DCD471" s="129"/>
      <c r="DCE471" s="73"/>
      <c r="DCF471" s="129"/>
      <c r="DCG471" s="73"/>
      <c r="DCH471" s="129"/>
      <c r="DCI471" s="73"/>
      <c r="DCJ471" s="129"/>
      <c r="DCK471" s="73"/>
      <c r="DCL471" s="129"/>
      <c r="DCM471" s="73"/>
      <c r="DCN471" s="129"/>
      <c r="DCO471" s="73"/>
      <c r="DCP471" s="129"/>
      <c r="DCQ471" s="73"/>
      <c r="DCR471" s="129"/>
      <c r="DCS471" s="73"/>
      <c r="DCT471" s="129"/>
      <c r="DCU471" s="73"/>
      <c r="DCV471" s="129"/>
      <c r="DCW471" s="73"/>
      <c r="DCX471" s="129"/>
      <c r="DCY471" s="73"/>
      <c r="DCZ471" s="129"/>
      <c r="DDA471" s="73"/>
      <c r="DDB471" s="129"/>
      <c r="DDC471" s="73"/>
      <c r="DDD471" s="129"/>
      <c r="DDE471" s="73"/>
      <c r="DDF471" s="129"/>
      <c r="DDG471" s="73"/>
      <c r="DDH471" s="129"/>
      <c r="DDI471" s="73"/>
      <c r="DDJ471" s="129"/>
      <c r="DDK471" s="73"/>
      <c r="DDL471" s="129"/>
      <c r="DDM471" s="73"/>
      <c r="DDN471" s="129"/>
      <c r="DDO471" s="73"/>
      <c r="DDP471" s="129"/>
      <c r="DDQ471" s="73"/>
      <c r="DDR471" s="129"/>
      <c r="DDS471" s="73"/>
      <c r="DDT471" s="129"/>
      <c r="DDU471" s="73"/>
      <c r="DDV471" s="129"/>
      <c r="DDW471" s="73"/>
      <c r="DDX471" s="129"/>
      <c r="DDY471" s="73"/>
      <c r="DDZ471" s="129"/>
      <c r="DEA471" s="73"/>
      <c r="DEB471" s="129"/>
      <c r="DEC471" s="73"/>
      <c r="DED471" s="129"/>
      <c r="DEE471" s="73"/>
      <c r="DEF471" s="129"/>
      <c r="DEG471" s="73"/>
      <c r="DEH471" s="129"/>
      <c r="DEI471" s="73"/>
      <c r="DEJ471" s="129"/>
      <c r="DEK471" s="73"/>
      <c r="DEL471" s="129"/>
      <c r="DEM471" s="73"/>
      <c r="DEN471" s="129"/>
      <c r="DEO471" s="73"/>
      <c r="DEP471" s="129"/>
      <c r="DEQ471" s="73"/>
      <c r="DER471" s="129"/>
      <c r="DES471" s="73"/>
      <c r="DET471" s="129"/>
      <c r="DEU471" s="73"/>
      <c r="DEV471" s="129"/>
      <c r="DEW471" s="73"/>
      <c r="DEX471" s="129"/>
      <c r="DEY471" s="73"/>
      <c r="DEZ471" s="129"/>
      <c r="DFA471" s="73"/>
      <c r="DFB471" s="129"/>
      <c r="DFC471" s="73"/>
      <c r="DFD471" s="129"/>
      <c r="DFE471" s="73"/>
      <c r="DFF471" s="129"/>
      <c r="DFG471" s="73"/>
      <c r="DFH471" s="129"/>
      <c r="DFI471" s="73"/>
      <c r="DFJ471" s="129"/>
      <c r="DFK471" s="73"/>
      <c r="DFL471" s="129"/>
      <c r="DFM471" s="73"/>
      <c r="DFN471" s="129"/>
      <c r="DFO471" s="73"/>
      <c r="DFP471" s="129"/>
      <c r="DFQ471" s="73"/>
      <c r="DFR471" s="129"/>
      <c r="DFS471" s="73"/>
      <c r="DFT471" s="129"/>
      <c r="DFU471" s="73"/>
      <c r="DFV471" s="129"/>
      <c r="DFW471" s="73"/>
      <c r="DFX471" s="129"/>
      <c r="DFY471" s="73"/>
      <c r="DFZ471" s="129"/>
      <c r="DGA471" s="73"/>
      <c r="DGB471" s="129"/>
      <c r="DGC471" s="73"/>
      <c r="DGD471" s="129"/>
      <c r="DGE471" s="73"/>
      <c r="DGF471" s="129"/>
      <c r="DGG471" s="73"/>
      <c r="DGH471" s="129"/>
      <c r="DGI471" s="73"/>
      <c r="DGJ471" s="129"/>
      <c r="DGK471" s="73"/>
      <c r="DGL471" s="129"/>
      <c r="DGM471" s="73"/>
      <c r="DGN471" s="129"/>
      <c r="DGO471" s="73"/>
      <c r="DGP471" s="129"/>
      <c r="DGQ471" s="73"/>
      <c r="DGR471" s="129"/>
      <c r="DGS471" s="73"/>
      <c r="DGT471" s="129"/>
      <c r="DGU471" s="73"/>
      <c r="DGV471" s="129"/>
      <c r="DGW471" s="73"/>
      <c r="DGX471" s="129"/>
      <c r="DGY471" s="73"/>
      <c r="DGZ471" s="129"/>
      <c r="DHA471" s="73"/>
      <c r="DHB471" s="129"/>
      <c r="DHC471" s="73"/>
      <c r="DHD471" s="129"/>
      <c r="DHE471" s="73"/>
      <c r="DHF471" s="129"/>
      <c r="DHG471" s="73"/>
      <c r="DHH471" s="129"/>
      <c r="DHI471" s="73"/>
      <c r="DHJ471" s="129"/>
      <c r="DHK471" s="73"/>
      <c r="DHL471" s="129"/>
      <c r="DHM471" s="73"/>
      <c r="DHN471" s="129"/>
      <c r="DHO471" s="73"/>
      <c r="DHP471" s="129"/>
      <c r="DHQ471" s="73"/>
      <c r="DHR471" s="129"/>
      <c r="DHS471" s="73"/>
      <c r="DHT471" s="129"/>
      <c r="DHU471" s="73"/>
      <c r="DHV471" s="129"/>
      <c r="DHW471" s="73"/>
      <c r="DHX471" s="129"/>
      <c r="DHY471" s="73"/>
      <c r="DHZ471" s="129"/>
      <c r="DIA471" s="73"/>
      <c r="DIB471" s="129"/>
      <c r="DIC471" s="73"/>
      <c r="DID471" s="129"/>
      <c r="DIE471" s="73"/>
      <c r="DIF471" s="129"/>
      <c r="DIG471" s="73"/>
      <c r="DIH471" s="129"/>
      <c r="DII471" s="73"/>
      <c r="DIJ471" s="129"/>
      <c r="DIK471" s="73"/>
      <c r="DIL471" s="129"/>
      <c r="DIM471" s="73"/>
      <c r="DIN471" s="129"/>
      <c r="DIO471" s="73"/>
      <c r="DIP471" s="129"/>
      <c r="DIQ471" s="73"/>
      <c r="DIR471" s="129"/>
      <c r="DIS471" s="73"/>
      <c r="DIT471" s="129"/>
      <c r="DIU471" s="73"/>
      <c r="DIV471" s="129"/>
      <c r="DIW471" s="73"/>
      <c r="DIX471" s="129"/>
      <c r="DIY471" s="73"/>
      <c r="DIZ471" s="129"/>
      <c r="DJA471" s="73"/>
      <c r="DJB471" s="129"/>
      <c r="DJC471" s="73"/>
      <c r="DJD471" s="129"/>
      <c r="DJE471" s="73"/>
      <c r="DJF471" s="129"/>
      <c r="DJG471" s="73"/>
      <c r="DJH471" s="129"/>
      <c r="DJI471" s="73"/>
      <c r="DJJ471" s="129"/>
      <c r="DJK471" s="73"/>
      <c r="DJL471" s="129"/>
      <c r="DJM471" s="73"/>
      <c r="DJN471" s="129"/>
      <c r="DJO471" s="73"/>
      <c r="DJP471" s="129"/>
      <c r="DJQ471" s="73"/>
      <c r="DJR471" s="129"/>
      <c r="DJS471" s="73"/>
      <c r="DJT471" s="129"/>
      <c r="DJU471" s="73"/>
      <c r="DJV471" s="129"/>
      <c r="DJW471" s="73"/>
      <c r="DJX471" s="129"/>
      <c r="DJY471" s="73"/>
      <c r="DJZ471" s="129"/>
      <c r="DKA471" s="73"/>
      <c r="DKB471" s="129"/>
      <c r="DKC471" s="73"/>
      <c r="DKD471" s="129"/>
      <c r="DKE471" s="73"/>
      <c r="DKF471" s="129"/>
      <c r="DKG471" s="73"/>
      <c r="DKH471" s="129"/>
      <c r="DKI471" s="73"/>
      <c r="DKJ471" s="129"/>
      <c r="DKK471" s="73"/>
      <c r="DKL471" s="129"/>
      <c r="DKM471" s="73"/>
      <c r="DKN471" s="129"/>
      <c r="DKO471" s="73"/>
      <c r="DKP471" s="129"/>
      <c r="DKQ471" s="73"/>
      <c r="DKR471" s="129"/>
      <c r="DKS471" s="73"/>
      <c r="DKT471" s="129"/>
      <c r="DKU471" s="73"/>
      <c r="DKV471" s="129"/>
      <c r="DKW471" s="73"/>
      <c r="DKX471" s="129"/>
      <c r="DKY471" s="73"/>
      <c r="DKZ471" s="129"/>
      <c r="DLA471" s="73"/>
      <c r="DLB471" s="129"/>
      <c r="DLC471" s="73"/>
      <c r="DLD471" s="129"/>
      <c r="DLE471" s="73"/>
      <c r="DLF471" s="129"/>
      <c r="DLG471" s="73"/>
      <c r="DLH471" s="129"/>
      <c r="DLI471" s="73"/>
      <c r="DLJ471" s="129"/>
      <c r="DLK471" s="73"/>
      <c r="DLL471" s="129"/>
      <c r="DLM471" s="73"/>
      <c r="DLN471" s="129"/>
      <c r="DLO471" s="73"/>
      <c r="DLP471" s="129"/>
      <c r="DLQ471" s="73"/>
      <c r="DLR471" s="129"/>
      <c r="DLS471" s="73"/>
      <c r="DLT471" s="129"/>
      <c r="DLU471" s="73"/>
      <c r="DLV471" s="129"/>
      <c r="DLW471" s="73"/>
      <c r="DLX471" s="129"/>
      <c r="DLY471" s="73"/>
      <c r="DLZ471" s="129"/>
      <c r="DMA471" s="73"/>
      <c r="DMB471" s="129"/>
      <c r="DMC471" s="73"/>
      <c r="DMD471" s="129"/>
      <c r="DME471" s="73"/>
      <c r="DMF471" s="129"/>
      <c r="DMG471" s="73"/>
      <c r="DMH471" s="129"/>
      <c r="DMI471" s="73"/>
      <c r="DMJ471" s="129"/>
      <c r="DMK471" s="73"/>
      <c r="DML471" s="129"/>
      <c r="DMM471" s="73"/>
      <c r="DMN471" s="129"/>
      <c r="DMO471" s="73"/>
      <c r="DMP471" s="129"/>
      <c r="DMQ471" s="73"/>
      <c r="DMR471" s="129"/>
      <c r="DMS471" s="73"/>
      <c r="DMT471" s="129"/>
      <c r="DMU471" s="73"/>
      <c r="DMV471" s="129"/>
      <c r="DMW471" s="73"/>
      <c r="DMX471" s="129"/>
      <c r="DMY471" s="73"/>
      <c r="DMZ471" s="129"/>
      <c r="DNA471" s="73"/>
      <c r="DNB471" s="129"/>
      <c r="DNC471" s="73"/>
      <c r="DND471" s="129"/>
      <c r="DNE471" s="73"/>
      <c r="DNF471" s="129"/>
      <c r="DNG471" s="73"/>
      <c r="DNH471" s="129"/>
      <c r="DNI471" s="73"/>
      <c r="DNJ471" s="129"/>
      <c r="DNK471" s="73"/>
      <c r="DNL471" s="129"/>
      <c r="DNM471" s="73"/>
      <c r="DNN471" s="129"/>
      <c r="DNO471" s="73"/>
      <c r="DNP471" s="129"/>
      <c r="DNQ471" s="73"/>
      <c r="DNR471" s="129"/>
      <c r="DNS471" s="73"/>
      <c r="DNT471" s="129"/>
      <c r="DNU471" s="73"/>
      <c r="DNV471" s="129"/>
      <c r="DNW471" s="73"/>
      <c r="DNX471" s="129"/>
      <c r="DNY471" s="73"/>
      <c r="DNZ471" s="129"/>
      <c r="DOA471" s="73"/>
      <c r="DOB471" s="129"/>
      <c r="DOC471" s="73"/>
      <c r="DOD471" s="129"/>
      <c r="DOE471" s="73"/>
      <c r="DOF471" s="129"/>
      <c r="DOG471" s="73"/>
      <c r="DOH471" s="129"/>
      <c r="DOI471" s="73"/>
      <c r="DOJ471" s="129"/>
      <c r="DOK471" s="73"/>
      <c r="DOL471" s="129"/>
      <c r="DOM471" s="73"/>
      <c r="DON471" s="129"/>
      <c r="DOO471" s="73"/>
      <c r="DOP471" s="129"/>
      <c r="DOQ471" s="73"/>
      <c r="DOR471" s="129"/>
      <c r="DOS471" s="73"/>
      <c r="DOT471" s="129"/>
      <c r="DOU471" s="73"/>
      <c r="DOV471" s="129"/>
      <c r="DOW471" s="73"/>
      <c r="DOX471" s="129"/>
      <c r="DOY471" s="73"/>
      <c r="DOZ471" s="129"/>
      <c r="DPA471" s="73"/>
      <c r="DPB471" s="129"/>
      <c r="DPC471" s="73"/>
      <c r="DPD471" s="129"/>
      <c r="DPE471" s="73"/>
      <c r="DPF471" s="129"/>
      <c r="DPG471" s="73"/>
      <c r="DPH471" s="129"/>
      <c r="DPI471" s="73"/>
      <c r="DPJ471" s="129"/>
      <c r="DPK471" s="73"/>
      <c r="DPL471" s="129"/>
      <c r="DPM471" s="73"/>
      <c r="DPN471" s="129"/>
      <c r="DPO471" s="73"/>
      <c r="DPP471" s="129"/>
      <c r="DPQ471" s="73"/>
      <c r="DPR471" s="129"/>
      <c r="DPS471" s="73"/>
      <c r="DPT471" s="129"/>
      <c r="DPU471" s="73"/>
      <c r="DPV471" s="129"/>
      <c r="DPW471" s="73"/>
      <c r="DPX471" s="129"/>
      <c r="DPY471" s="73"/>
      <c r="DPZ471" s="129"/>
      <c r="DQA471" s="73"/>
      <c r="DQB471" s="129"/>
      <c r="DQC471" s="73"/>
      <c r="DQD471" s="129"/>
      <c r="DQE471" s="73"/>
      <c r="DQF471" s="129"/>
      <c r="DQG471" s="73"/>
      <c r="DQH471" s="129"/>
      <c r="DQI471" s="73"/>
      <c r="DQJ471" s="129"/>
      <c r="DQK471" s="73"/>
      <c r="DQL471" s="129"/>
      <c r="DQM471" s="73"/>
      <c r="DQN471" s="129"/>
      <c r="DQO471" s="73"/>
      <c r="DQP471" s="129"/>
      <c r="DQQ471" s="73"/>
      <c r="DQR471" s="129"/>
      <c r="DQS471" s="73"/>
      <c r="DQT471" s="129"/>
      <c r="DQU471" s="73"/>
      <c r="DQV471" s="129"/>
      <c r="DQW471" s="73"/>
      <c r="DQX471" s="129"/>
      <c r="DQY471" s="73"/>
      <c r="DQZ471" s="129"/>
      <c r="DRA471" s="73"/>
      <c r="DRB471" s="129"/>
      <c r="DRC471" s="73"/>
      <c r="DRD471" s="129"/>
      <c r="DRE471" s="73"/>
      <c r="DRF471" s="129"/>
      <c r="DRG471" s="73"/>
      <c r="DRH471" s="129"/>
      <c r="DRI471" s="73"/>
      <c r="DRJ471" s="129"/>
      <c r="DRK471" s="73"/>
      <c r="DRL471" s="129"/>
      <c r="DRM471" s="73"/>
      <c r="DRN471" s="129"/>
      <c r="DRO471" s="73"/>
      <c r="DRP471" s="129"/>
      <c r="DRQ471" s="73"/>
      <c r="DRR471" s="129"/>
      <c r="DRS471" s="73"/>
      <c r="DRT471" s="129"/>
      <c r="DRU471" s="73"/>
      <c r="DRV471" s="129"/>
      <c r="DRW471" s="73"/>
      <c r="DRX471" s="129"/>
      <c r="DRY471" s="73"/>
      <c r="DRZ471" s="129"/>
      <c r="DSA471" s="73"/>
      <c r="DSB471" s="129"/>
      <c r="DSC471" s="73"/>
      <c r="DSD471" s="129"/>
      <c r="DSE471" s="73"/>
      <c r="DSF471" s="129"/>
      <c r="DSG471" s="73"/>
      <c r="DSH471" s="129"/>
      <c r="DSI471" s="73"/>
      <c r="DSJ471" s="129"/>
      <c r="DSK471" s="73"/>
      <c r="DSL471" s="129"/>
      <c r="DSM471" s="73"/>
      <c r="DSN471" s="129"/>
      <c r="DSO471" s="73"/>
      <c r="DSP471" s="129"/>
      <c r="DSQ471" s="73"/>
      <c r="DSR471" s="129"/>
      <c r="DSS471" s="73"/>
      <c r="DST471" s="129"/>
      <c r="DSU471" s="73"/>
      <c r="DSV471" s="129"/>
      <c r="DSW471" s="73"/>
      <c r="DSX471" s="129"/>
      <c r="DSY471" s="73"/>
      <c r="DSZ471" s="129"/>
      <c r="DTA471" s="73"/>
      <c r="DTB471" s="129"/>
      <c r="DTC471" s="73"/>
      <c r="DTD471" s="129"/>
      <c r="DTE471" s="73"/>
      <c r="DTF471" s="129"/>
      <c r="DTG471" s="73"/>
      <c r="DTH471" s="129"/>
      <c r="DTI471" s="73"/>
      <c r="DTJ471" s="129"/>
      <c r="DTK471" s="73"/>
      <c r="DTL471" s="129"/>
      <c r="DTM471" s="73"/>
      <c r="DTN471" s="129"/>
      <c r="DTO471" s="73"/>
      <c r="DTP471" s="129"/>
      <c r="DTQ471" s="73"/>
      <c r="DTR471" s="129"/>
      <c r="DTS471" s="73"/>
      <c r="DTT471" s="129"/>
      <c r="DTU471" s="73"/>
      <c r="DTV471" s="129"/>
      <c r="DTW471" s="73"/>
      <c r="DTX471" s="129"/>
      <c r="DTY471" s="73"/>
      <c r="DTZ471" s="129"/>
      <c r="DUA471" s="73"/>
      <c r="DUB471" s="129"/>
      <c r="DUC471" s="73"/>
      <c r="DUD471" s="129"/>
      <c r="DUE471" s="73"/>
      <c r="DUF471" s="129"/>
      <c r="DUG471" s="73"/>
      <c r="DUH471" s="129"/>
      <c r="DUI471" s="73"/>
      <c r="DUJ471" s="129"/>
      <c r="DUK471" s="73"/>
      <c r="DUL471" s="129"/>
      <c r="DUM471" s="73"/>
      <c r="DUN471" s="129"/>
      <c r="DUO471" s="73"/>
      <c r="DUP471" s="129"/>
      <c r="DUQ471" s="73"/>
      <c r="DUR471" s="129"/>
      <c r="DUS471" s="73"/>
      <c r="DUT471" s="129"/>
      <c r="DUU471" s="73"/>
      <c r="DUV471" s="129"/>
      <c r="DUW471" s="73"/>
      <c r="DUX471" s="129"/>
      <c r="DUY471" s="73"/>
      <c r="DUZ471" s="129"/>
      <c r="DVA471" s="73"/>
      <c r="DVB471" s="129"/>
      <c r="DVC471" s="73"/>
      <c r="DVD471" s="129"/>
      <c r="DVE471" s="73"/>
      <c r="DVF471" s="129"/>
      <c r="DVG471" s="73"/>
      <c r="DVH471" s="129"/>
      <c r="DVI471" s="73"/>
      <c r="DVJ471" s="129"/>
      <c r="DVK471" s="73"/>
      <c r="DVL471" s="129"/>
      <c r="DVM471" s="73"/>
      <c r="DVN471" s="129"/>
      <c r="DVO471" s="73"/>
      <c r="DVP471" s="129"/>
      <c r="DVQ471" s="73"/>
      <c r="DVR471" s="129"/>
      <c r="DVS471" s="73"/>
      <c r="DVT471" s="129"/>
      <c r="DVU471" s="73"/>
      <c r="DVV471" s="129"/>
      <c r="DVW471" s="73"/>
      <c r="DVX471" s="129"/>
      <c r="DVY471" s="73"/>
      <c r="DVZ471" s="129"/>
      <c r="DWA471" s="73"/>
      <c r="DWB471" s="129"/>
      <c r="DWC471" s="73"/>
      <c r="DWD471" s="129"/>
      <c r="DWE471" s="73"/>
      <c r="DWF471" s="129"/>
      <c r="DWG471" s="73"/>
      <c r="DWH471" s="129"/>
      <c r="DWI471" s="73"/>
      <c r="DWJ471" s="129"/>
      <c r="DWK471" s="73"/>
      <c r="DWL471" s="129"/>
      <c r="DWM471" s="73"/>
      <c r="DWN471" s="129"/>
      <c r="DWO471" s="73"/>
      <c r="DWP471" s="129"/>
      <c r="DWQ471" s="73"/>
      <c r="DWR471" s="129"/>
      <c r="DWS471" s="73"/>
      <c r="DWT471" s="129"/>
      <c r="DWU471" s="73"/>
      <c r="DWV471" s="129"/>
      <c r="DWW471" s="73"/>
      <c r="DWX471" s="129"/>
      <c r="DWY471" s="73"/>
      <c r="DWZ471" s="129"/>
      <c r="DXA471" s="73"/>
      <c r="DXB471" s="129"/>
      <c r="DXC471" s="73"/>
      <c r="DXD471" s="129"/>
      <c r="DXE471" s="73"/>
      <c r="DXF471" s="129"/>
      <c r="DXG471" s="73"/>
      <c r="DXH471" s="129"/>
      <c r="DXI471" s="73"/>
      <c r="DXJ471" s="129"/>
      <c r="DXK471" s="73"/>
      <c r="DXL471" s="129"/>
      <c r="DXM471" s="73"/>
      <c r="DXN471" s="129"/>
      <c r="DXO471" s="73"/>
      <c r="DXP471" s="129"/>
      <c r="DXQ471" s="73"/>
      <c r="DXR471" s="129"/>
      <c r="DXS471" s="73"/>
      <c r="DXT471" s="129"/>
      <c r="DXU471" s="73"/>
      <c r="DXV471" s="129"/>
      <c r="DXW471" s="73"/>
      <c r="DXX471" s="129"/>
      <c r="DXY471" s="73"/>
      <c r="DXZ471" s="129"/>
      <c r="DYA471" s="73"/>
      <c r="DYB471" s="129"/>
      <c r="DYC471" s="73"/>
      <c r="DYD471" s="129"/>
      <c r="DYE471" s="73"/>
      <c r="DYF471" s="129"/>
      <c r="DYG471" s="73"/>
      <c r="DYH471" s="129"/>
      <c r="DYI471" s="73"/>
      <c r="DYJ471" s="129"/>
      <c r="DYK471" s="73"/>
      <c r="DYL471" s="129"/>
      <c r="DYM471" s="73"/>
      <c r="DYN471" s="129"/>
      <c r="DYO471" s="73"/>
      <c r="DYP471" s="129"/>
      <c r="DYQ471" s="73"/>
      <c r="DYR471" s="129"/>
      <c r="DYS471" s="73"/>
      <c r="DYT471" s="129"/>
      <c r="DYU471" s="73"/>
      <c r="DYV471" s="129"/>
      <c r="DYW471" s="73"/>
      <c r="DYX471" s="129"/>
      <c r="DYY471" s="73"/>
      <c r="DYZ471" s="129"/>
      <c r="DZA471" s="73"/>
      <c r="DZB471" s="129"/>
      <c r="DZC471" s="73"/>
      <c r="DZD471" s="129"/>
      <c r="DZE471" s="73"/>
      <c r="DZF471" s="129"/>
      <c r="DZG471" s="73"/>
      <c r="DZH471" s="129"/>
      <c r="DZI471" s="73"/>
      <c r="DZJ471" s="129"/>
      <c r="DZK471" s="73"/>
      <c r="DZL471" s="129"/>
      <c r="DZM471" s="73"/>
      <c r="DZN471" s="129"/>
      <c r="DZO471" s="73"/>
      <c r="DZP471" s="129"/>
      <c r="DZQ471" s="73"/>
      <c r="DZR471" s="129"/>
      <c r="DZS471" s="73"/>
      <c r="DZT471" s="129"/>
      <c r="DZU471" s="73"/>
      <c r="DZV471" s="129"/>
      <c r="DZW471" s="73"/>
      <c r="DZX471" s="129"/>
      <c r="DZY471" s="73"/>
      <c r="DZZ471" s="129"/>
      <c r="EAA471" s="73"/>
      <c r="EAB471" s="129"/>
      <c r="EAC471" s="73"/>
      <c r="EAD471" s="129"/>
      <c r="EAE471" s="73"/>
      <c r="EAF471" s="129"/>
      <c r="EAG471" s="73"/>
      <c r="EAH471" s="129"/>
      <c r="EAI471" s="73"/>
      <c r="EAJ471" s="129"/>
      <c r="EAK471" s="73"/>
      <c r="EAL471" s="129"/>
      <c r="EAM471" s="73"/>
      <c r="EAN471" s="129"/>
      <c r="EAO471" s="73"/>
      <c r="EAP471" s="129"/>
      <c r="EAQ471" s="73"/>
      <c r="EAR471" s="129"/>
      <c r="EAS471" s="73"/>
      <c r="EAT471" s="129"/>
      <c r="EAU471" s="73"/>
      <c r="EAV471" s="129"/>
      <c r="EAW471" s="73"/>
      <c r="EAX471" s="129"/>
      <c r="EAY471" s="73"/>
      <c r="EAZ471" s="129"/>
      <c r="EBA471" s="73"/>
      <c r="EBB471" s="129"/>
      <c r="EBC471" s="73"/>
      <c r="EBD471" s="129"/>
      <c r="EBE471" s="73"/>
      <c r="EBF471" s="129"/>
      <c r="EBG471" s="73"/>
      <c r="EBH471" s="129"/>
      <c r="EBI471" s="73"/>
      <c r="EBJ471" s="129"/>
      <c r="EBK471" s="73"/>
      <c r="EBL471" s="129"/>
      <c r="EBM471" s="73"/>
      <c r="EBN471" s="129"/>
      <c r="EBO471" s="73"/>
      <c r="EBP471" s="129"/>
      <c r="EBQ471" s="73"/>
      <c r="EBR471" s="129"/>
      <c r="EBS471" s="73"/>
      <c r="EBT471" s="129"/>
      <c r="EBU471" s="73"/>
      <c r="EBV471" s="129"/>
      <c r="EBW471" s="73"/>
      <c r="EBX471" s="129"/>
      <c r="EBY471" s="73"/>
      <c r="EBZ471" s="129"/>
      <c r="ECA471" s="73"/>
      <c r="ECB471" s="129"/>
      <c r="ECC471" s="73"/>
      <c r="ECD471" s="129"/>
      <c r="ECE471" s="73"/>
      <c r="ECF471" s="129"/>
      <c r="ECG471" s="73"/>
      <c r="ECH471" s="129"/>
      <c r="ECI471" s="73"/>
      <c r="ECJ471" s="129"/>
      <c r="ECK471" s="73"/>
      <c r="ECL471" s="129"/>
      <c r="ECM471" s="73"/>
      <c r="ECN471" s="129"/>
      <c r="ECO471" s="73"/>
      <c r="ECP471" s="129"/>
      <c r="ECQ471" s="73"/>
      <c r="ECR471" s="129"/>
      <c r="ECS471" s="73"/>
      <c r="ECT471" s="129"/>
      <c r="ECU471" s="73"/>
      <c r="ECV471" s="129"/>
      <c r="ECW471" s="73"/>
      <c r="ECX471" s="129"/>
      <c r="ECY471" s="73"/>
      <c r="ECZ471" s="129"/>
      <c r="EDA471" s="73"/>
      <c r="EDB471" s="129"/>
      <c r="EDC471" s="73"/>
      <c r="EDD471" s="129"/>
      <c r="EDE471" s="73"/>
      <c r="EDF471" s="129"/>
      <c r="EDG471" s="73"/>
      <c r="EDH471" s="129"/>
      <c r="EDI471" s="73"/>
      <c r="EDJ471" s="129"/>
      <c r="EDK471" s="73"/>
      <c r="EDL471" s="129"/>
      <c r="EDM471" s="73"/>
      <c r="EDN471" s="129"/>
      <c r="EDO471" s="73"/>
      <c r="EDP471" s="129"/>
      <c r="EDQ471" s="73"/>
      <c r="EDR471" s="129"/>
      <c r="EDS471" s="73"/>
      <c r="EDT471" s="129"/>
      <c r="EDU471" s="73"/>
      <c r="EDV471" s="129"/>
      <c r="EDW471" s="73"/>
      <c r="EDX471" s="129"/>
      <c r="EDY471" s="73"/>
      <c r="EDZ471" s="129"/>
      <c r="EEA471" s="73"/>
      <c r="EEB471" s="129"/>
      <c r="EEC471" s="73"/>
      <c r="EED471" s="129"/>
      <c r="EEE471" s="73"/>
      <c r="EEF471" s="129"/>
      <c r="EEG471" s="73"/>
      <c r="EEH471" s="129"/>
      <c r="EEI471" s="73"/>
      <c r="EEJ471" s="129"/>
      <c r="EEK471" s="73"/>
      <c r="EEL471" s="129"/>
      <c r="EEM471" s="73"/>
      <c r="EEN471" s="129"/>
      <c r="EEO471" s="73"/>
      <c r="EEP471" s="129"/>
      <c r="EEQ471" s="73"/>
      <c r="EER471" s="129"/>
      <c r="EES471" s="73"/>
      <c r="EET471" s="129"/>
      <c r="EEU471" s="73"/>
      <c r="EEV471" s="129"/>
      <c r="EEW471" s="73"/>
      <c r="EEX471" s="129"/>
      <c r="EEY471" s="73"/>
      <c r="EEZ471" s="129"/>
      <c r="EFA471" s="73"/>
      <c r="EFB471" s="129"/>
      <c r="EFC471" s="73"/>
      <c r="EFD471" s="129"/>
      <c r="EFE471" s="73"/>
      <c r="EFF471" s="129"/>
      <c r="EFG471" s="73"/>
      <c r="EFH471" s="129"/>
      <c r="EFI471" s="73"/>
      <c r="EFJ471" s="129"/>
      <c r="EFK471" s="73"/>
      <c r="EFL471" s="129"/>
      <c r="EFM471" s="73"/>
      <c r="EFN471" s="129"/>
      <c r="EFO471" s="73"/>
      <c r="EFP471" s="129"/>
      <c r="EFQ471" s="73"/>
      <c r="EFR471" s="129"/>
      <c r="EFS471" s="73"/>
      <c r="EFT471" s="129"/>
      <c r="EFU471" s="73"/>
      <c r="EFV471" s="129"/>
      <c r="EFW471" s="73"/>
      <c r="EFX471" s="129"/>
      <c r="EFY471" s="73"/>
      <c r="EFZ471" s="129"/>
      <c r="EGA471" s="73"/>
      <c r="EGB471" s="129"/>
      <c r="EGC471" s="73"/>
      <c r="EGD471" s="129"/>
      <c r="EGE471" s="73"/>
      <c r="EGF471" s="129"/>
      <c r="EGG471" s="73"/>
      <c r="EGH471" s="129"/>
      <c r="EGI471" s="73"/>
      <c r="EGJ471" s="129"/>
      <c r="EGK471" s="73"/>
      <c r="EGL471" s="129"/>
      <c r="EGM471" s="73"/>
      <c r="EGN471" s="129"/>
      <c r="EGO471" s="73"/>
      <c r="EGP471" s="129"/>
      <c r="EGQ471" s="73"/>
      <c r="EGR471" s="129"/>
      <c r="EGS471" s="73"/>
      <c r="EGT471" s="129"/>
      <c r="EGU471" s="73"/>
      <c r="EGV471" s="129"/>
      <c r="EGW471" s="73"/>
      <c r="EGX471" s="129"/>
      <c r="EGY471" s="73"/>
      <c r="EGZ471" s="129"/>
      <c r="EHA471" s="73"/>
      <c r="EHB471" s="129"/>
      <c r="EHC471" s="73"/>
      <c r="EHD471" s="129"/>
      <c r="EHE471" s="73"/>
      <c r="EHF471" s="129"/>
      <c r="EHG471" s="73"/>
      <c r="EHH471" s="129"/>
      <c r="EHI471" s="73"/>
      <c r="EHJ471" s="129"/>
      <c r="EHK471" s="73"/>
      <c r="EHL471" s="129"/>
      <c r="EHM471" s="73"/>
      <c r="EHN471" s="129"/>
      <c r="EHO471" s="73"/>
      <c r="EHP471" s="129"/>
      <c r="EHQ471" s="73"/>
      <c r="EHR471" s="129"/>
      <c r="EHS471" s="73"/>
      <c r="EHT471" s="129"/>
      <c r="EHU471" s="73"/>
      <c r="EHV471" s="129"/>
      <c r="EHW471" s="73"/>
      <c r="EHX471" s="129"/>
      <c r="EHY471" s="73"/>
      <c r="EHZ471" s="129"/>
      <c r="EIA471" s="73"/>
      <c r="EIB471" s="129"/>
      <c r="EIC471" s="73"/>
      <c r="EID471" s="129"/>
      <c r="EIE471" s="73"/>
      <c r="EIF471" s="129"/>
      <c r="EIG471" s="73"/>
      <c r="EIH471" s="129"/>
      <c r="EII471" s="73"/>
      <c r="EIJ471" s="129"/>
      <c r="EIK471" s="73"/>
      <c r="EIL471" s="129"/>
      <c r="EIM471" s="73"/>
      <c r="EIN471" s="129"/>
      <c r="EIO471" s="73"/>
      <c r="EIP471" s="129"/>
      <c r="EIQ471" s="73"/>
      <c r="EIR471" s="129"/>
      <c r="EIS471" s="73"/>
      <c r="EIT471" s="129"/>
      <c r="EIU471" s="73"/>
      <c r="EIV471" s="129"/>
      <c r="EIW471" s="73"/>
      <c r="EIX471" s="129"/>
      <c r="EIY471" s="73"/>
      <c r="EIZ471" s="129"/>
      <c r="EJA471" s="73"/>
      <c r="EJB471" s="129"/>
      <c r="EJC471" s="73"/>
      <c r="EJD471" s="129"/>
      <c r="EJE471" s="73"/>
      <c r="EJF471" s="129"/>
      <c r="EJG471" s="73"/>
      <c r="EJH471" s="129"/>
      <c r="EJI471" s="73"/>
      <c r="EJJ471" s="129"/>
      <c r="EJK471" s="73"/>
      <c r="EJL471" s="129"/>
      <c r="EJM471" s="73"/>
      <c r="EJN471" s="129"/>
      <c r="EJO471" s="73"/>
      <c r="EJP471" s="129"/>
      <c r="EJQ471" s="73"/>
      <c r="EJR471" s="129"/>
      <c r="EJS471" s="73"/>
      <c r="EJT471" s="129"/>
      <c r="EJU471" s="73"/>
      <c r="EJV471" s="129"/>
      <c r="EJW471" s="73"/>
      <c r="EJX471" s="129"/>
      <c r="EJY471" s="73"/>
      <c r="EJZ471" s="129"/>
      <c r="EKA471" s="73"/>
      <c r="EKB471" s="129"/>
      <c r="EKC471" s="73"/>
      <c r="EKD471" s="129"/>
      <c r="EKE471" s="73"/>
      <c r="EKF471" s="129"/>
      <c r="EKG471" s="73"/>
      <c r="EKH471" s="129"/>
      <c r="EKI471" s="73"/>
      <c r="EKJ471" s="129"/>
      <c r="EKK471" s="73"/>
      <c r="EKL471" s="129"/>
      <c r="EKM471" s="73"/>
      <c r="EKN471" s="129"/>
      <c r="EKO471" s="73"/>
      <c r="EKP471" s="129"/>
      <c r="EKQ471" s="73"/>
      <c r="EKR471" s="129"/>
      <c r="EKS471" s="73"/>
      <c r="EKT471" s="129"/>
      <c r="EKU471" s="73"/>
      <c r="EKV471" s="129"/>
      <c r="EKW471" s="73"/>
      <c r="EKX471" s="129"/>
      <c r="EKY471" s="73"/>
      <c r="EKZ471" s="129"/>
      <c r="ELA471" s="73"/>
      <c r="ELB471" s="129"/>
      <c r="ELC471" s="73"/>
      <c r="ELD471" s="129"/>
      <c r="ELE471" s="73"/>
      <c r="ELF471" s="129"/>
      <c r="ELG471" s="73"/>
      <c r="ELH471" s="129"/>
      <c r="ELI471" s="73"/>
      <c r="ELJ471" s="129"/>
      <c r="ELK471" s="73"/>
      <c r="ELL471" s="129"/>
      <c r="ELM471" s="73"/>
      <c r="ELN471" s="129"/>
      <c r="ELO471" s="73"/>
      <c r="ELP471" s="129"/>
      <c r="ELQ471" s="73"/>
      <c r="ELR471" s="129"/>
      <c r="ELS471" s="73"/>
      <c r="ELT471" s="129"/>
      <c r="ELU471" s="73"/>
      <c r="ELV471" s="129"/>
      <c r="ELW471" s="73"/>
      <c r="ELX471" s="129"/>
      <c r="ELY471" s="73"/>
      <c r="ELZ471" s="129"/>
      <c r="EMA471" s="73"/>
      <c r="EMB471" s="129"/>
      <c r="EMC471" s="73"/>
      <c r="EMD471" s="129"/>
      <c r="EME471" s="73"/>
      <c r="EMF471" s="129"/>
      <c r="EMG471" s="73"/>
      <c r="EMH471" s="129"/>
      <c r="EMI471" s="73"/>
      <c r="EMJ471" s="129"/>
      <c r="EMK471" s="73"/>
      <c r="EML471" s="129"/>
      <c r="EMM471" s="73"/>
      <c r="EMN471" s="129"/>
      <c r="EMO471" s="73"/>
      <c r="EMP471" s="129"/>
      <c r="EMQ471" s="73"/>
      <c r="EMR471" s="129"/>
      <c r="EMS471" s="73"/>
      <c r="EMT471" s="129"/>
      <c r="EMU471" s="73"/>
      <c r="EMV471" s="129"/>
      <c r="EMW471" s="73"/>
      <c r="EMX471" s="129"/>
      <c r="EMY471" s="73"/>
      <c r="EMZ471" s="129"/>
      <c r="ENA471" s="73"/>
      <c r="ENB471" s="129"/>
      <c r="ENC471" s="73"/>
      <c r="END471" s="129"/>
      <c r="ENE471" s="73"/>
      <c r="ENF471" s="129"/>
      <c r="ENG471" s="73"/>
      <c r="ENH471" s="129"/>
      <c r="ENI471" s="73"/>
      <c r="ENJ471" s="129"/>
      <c r="ENK471" s="73"/>
      <c r="ENL471" s="129"/>
      <c r="ENM471" s="73"/>
      <c r="ENN471" s="129"/>
      <c r="ENO471" s="73"/>
      <c r="ENP471" s="129"/>
      <c r="ENQ471" s="73"/>
      <c r="ENR471" s="129"/>
      <c r="ENS471" s="73"/>
      <c r="ENT471" s="129"/>
      <c r="ENU471" s="73"/>
      <c r="ENV471" s="129"/>
      <c r="ENW471" s="73"/>
      <c r="ENX471" s="129"/>
      <c r="ENY471" s="73"/>
      <c r="ENZ471" s="129"/>
      <c r="EOA471" s="73"/>
      <c r="EOB471" s="129"/>
      <c r="EOC471" s="73"/>
      <c r="EOD471" s="129"/>
      <c r="EOE471" s="73"/>
      <c r="EOF471" s="129"/>
      <c r="EOG471" s="73"/>
      <c r="EOH471" s="129"/>
      <c r="EOI471" s="73"/>
      <c r="EOJ471" s="129"/>
      <c r="EOK471" s="73"/>
      <c r="EOL471" s="129"/>
      <c r="EOM471" s="73"/>
      <c r="EON471" s="129"/>
      <c r="EOO471" s="73"/>
      <c r="EOP471" s="129"/>
      <c r="EOQ471" s="73"/>
      <c r="EOR471" s="129"/>
      <c r="EOS471" s="73"/>
      <c r="EOT471" s="129"/>
      <c r="EOU471" s="73"/>
      <c r="EOV471" s="129"/>
      <c r="EOW471" s="73"/>
      <c r="EOX471" s="129"/>
      <c r="EOY471" s="73"/>
      <c r="EOZ471" s="129"/>
      <c r="EPA471" s="73"/>
      <c r="EPB471" s="129"/>
      <c r="EPC471" s="73"/>
      <c r="EPD471" s="129"/>
      <c r="EPE471" s="73"/>
      <c r="EPF471" s="129"/>
      <c r="EPG471" s="73"/>
      <c r="EPH471" s="129"/>
      <c r="EPI471" s="73"/>
      <c r="EPJ471" s="129"/>
      <c r="EPK471" s="73"/>
      <c r="EPL471" s="129"/>
      <c r="EPM471" s="73"/>
      <c r="EPN471" s="129"/>
      <c r="EPO471" s="73"/>
      <c r="EPP471" s="129"/>
      <c r="EPQ471" s="73"/>
      <c r="EPR471" s="129"/>
      <c r="EPS471" s="73"/>
      <c r="EPT471" s="129"/>
      <c r="EPU471" s="73"/>
      <c r="EPV471" s="129"/>
      <c r="EPW471" s="73"/>
      <c r="EPX471" s="129"/>
      <c r="EPY471" s="73"/>
      <c r="EPZ471" s="129"/>
      <c r="EQA471" s="73"/>
      <c r="EQB471" s="129"/>
      <c r="EQC471" s="73"/>
      <c r="EQD471" s="129"/>
      <c r="EQE471" s="73"/>
      <c r="EQF471" s="129"/>
      <c r="EQG471" s="73"/>
      <c r="EQH471" s="129"/>
      <c r="EQI471" s="73"/>
      <c r="EQJ471" s="129"/>
      <c r="EQK471" s="73"/>
      <c r="EQL471" s="129"/>
      <c r="EQM471" s="73"/>
      <c r="EQN471" s="129"/>
      <c r="EQO471" s="73"/>
      <c r="EQP471" s="129"/>
      <c r="EQQ471" s="73"/>
      <c r="EQR471" s="129"/>
      <c r="EQS471" s="73"/>
      <c r="EQT471" s="129"/>
      <c r="EQU471" s="73"/>
      <c r="EQV471" s="129"/>
      <c r="EQW471" s="73"/>
      <c r="EQX471" s="129"/>
      <c r="EQY471" s="73"/>
      <c r="EQZ471" s="129"/>
      <c r="ERA471" s="73"/>
      <c r="ERB471" s="129"/>
      <c r="ERC471" s="73"/>
      <c r="ERD471" s="129"/>
      <c r="ERE471" s="73"/>
      <c r="ERF471" s="129"/>
      <c r="ERG471" s="73"/>
      <c r="ERH471" s="129"/>
      <c r="ERI471" s="73"/>
      <c r="ERJ471" s="129"/>
      <c r="ERK471" s="73"/>
      <c r="ERL471" s="129"/>
      <c r="ERM471" s="73"/>
      <c r="ERN471" s="129"/>
      <c r="ERO471" s="73"/>
      <c r="ERP471" s="129"/>
      <c r="ERQ471" s="73"/>
      <c r="ERR471" s="129"/>
      <c r="ERS471" s="73"/>
      <c r="ERT471" s="129"/>
      <c r="ERU471" s="73"/>
      <c r="ERV471" s="129"/>
      <c r="ERW471" s="73"/>
      <c r="ERX471" s="129"/>
      <c r="ERY471" s="73"/>
      <c r="ERZ471" s="129"/>
      <c r="ESA471" s="73"/>
      <c r="ESB471" s="129"/>
      <c r="ESC471" s="73"/>
      <c r="ESD471" s="129"/>
      <c r="ESE471" s="73"/>
      <c r="ESF471" s="129"/>
      <c r="ESG471" s="73"/>
      <c r="ESH471" s="129"/>
      <c r="ESI471" s="73"/>
      <c r="ESJ471" s="129"/>
      <c r="ESK471" s="73"/>
      <c r="ESL471" s="129"/>
      <c r="ESM471" s="73"/>
      <c r="ESN471" s="129"/>
      <c r="ESO471" s="73"/>
      <c r="ESP471" s="129"/>
      <c r="ESQ471" s="73"/>
      <c r="ESR471" s="129"/>
      <c r="ESS471" s="73"/>
      <c r="EST471" s="129"/>
      <c r="ESU471" s="73"/>
      <c r="ESV471" s="129"/>
      <c r="ESW471" s="73"/>
      <c r="ESX471" s="129"/>
      <c r="ESY471" s="73"/>
      <c r="ESZ471" s="129"/>
      <c r="ETA471" s="73"/>
      <c r="ETB471" s="129"/>
      <c r="ETC471" s="73"/>
      <c r="ETD471" s="129"/>
      <c r="ETE471" s="73"/>
      <c r="ETF471" s="129"/>
      <c r="ETG471" s="73"/>
      <c r="ETH471" s="129"/>
      <c r="ETI471" s="73"/>
      <c r="ETJ471" s="129"/>
      <c r="ETK471" s="73"/>
      <c r="ETL471" s="129"/>
      <c r="ETM471" s="73"/>
      <c r="ETN471" s="129"/>
      <c r="ETO471" s="73"/>
      <c r="ETP471" s="129"/>
      <c r="ETQ471" s="73"/>
      <c r="ETR471" s="129"/>
      <c r="ETS471" s="73"/>
      <c r="ETT471" s="129"/>
      <c r="ETU471" s="73"/>
      <c r="ETV471" s="129"/>
      <c r="ETW471" s="73"/>
      <c r="ETX471" s="129"/>
      <c r="ETY471" s="73"/>
      <c r="ETZ471" s="129"/>
      <c r="EUA471" s="73"/>
      <c r="EUB471" s="129"/>
      <c r="EUC471" s="73"/>
      <c r="EUD471" s="129"/>
      <c r="EUE471" s="73"/>
      <c r="EUF471" s="129"/>
      <c r="EUG471" s="73"/>
      <c r="EUH471" s="129"/>
      <c r="EUI471" s="73"/>
      <c r="EUJ471" s="129"/>
      <c r="EUK471" s="73"/>
      <c r="EUL471" s="129"/>
      <c r="EUM471" s="73"/>
      <c r="EUN471" s="129"/>
      <c r="EUO471" s="73"/>
      <c r="EUP471" s="129"/>
      <c r="EUQ471" s="73"/>
      <c r="EUR471" s="129"/>
      <c r="EUS471" s="73"/>
      <c r="EUT471" s="129"/>
      <c r="EUU471" s="73"/>
      <c r="EUV471" s="129"/>
      <c r="EUW471" s="73"/>
      <c r="EUX471" s="129"/>
      <c r="EUY471" s="73"/>
      <c r="EUZ471" s="129"/>
      <c r="EVA471" s="73"/>
      <c r="EVB471" s="129"/>
      <c r="EVC471" s="73"/>
      <c r="EVD471" s="129"/>
      <c r="EVE471" s="73"/>
      <c r="EVF471" s="129"/>
      <c r="EVG471" s="73"/>
      <c r="EVH471" s="129"/>
      <c r="EVI471" s="73"/>
      <c r="EVJ471" s="129"/>
      <c r="EVK471" s="73"/>
      <c r="EVL471" s="129"/>
      <c r="EVM471" s="73"/>
      <c r="EVN471" s="129"/>
      <c r="EVO471" s="73"/>
      <c r="EVP471" s="129"/>
      <c r="EVQ471" s="73"/>
      <c r="EVR471" s="129"/>
      <c r="EVS471" s="73"/>
      <c r="EVT471" s="129"/>
      <c r="EVU471" s="73"/>
      <c r="EVV471" s="129"/>
      <c r="EVW471" s="73"/>
      <c r="EVX471" s="129"/>
      <c r="EVY471" s="73"/>
      <c r="EVZ471" s="129"/>
      <c r="EWA471" s="73"/>
      <c r="EWB471" s="129"/>
      <c r="EWC471" s="73"/>
      <c r="EWD471" s="129"/>
      <c r="EWE471" s="73"/>
      <c r="EWF471" s="129"/>
      <c r="EWG471" s="73"/>
      <c r="EWH471" s="129"/>
      <c r="EWI471" s="73"/>
      <c r="EWJ471" s="129"/>
      <c r="EWK471" s="73"/>
      <c r="EWL471" s="129"/>
      <c r="EWM471" s="73"/>
      <c r="EWN471" s="129"/>
      <c r="EWO471" s="73"/>
      <c r="EWP471" s="129"/>
      <c r="EWQ471" s="73"/>
      <c r="EWR471" s="129"/>
      <c r="EWS471" s="73"/>
      <c r="EWT471" s="129"/>
      <c r="EWU471" s="73"/>
      <c r="EWV471" s="129"/>
      <c r="EWW471" s="73"/>
      <c r="EWX471" s="129"/>
      <c r="EWY471" s="73"/>
      <c r="EWZ471" s="129"/>
      <c r="EXA471" s="73"/>
      <c r="EXB471" s="129"/>
      <c r="EXC471" s="73"/>
      <c r="EXD471" s="129"/>
      <c r="EXE471" s="73"/>
      <c r="EXF471" s="129"/>
      <c r="EXG471" s="73"/>
      <c r="EXH471" s="129"/>
      <c r="EXI471" s="73"/>
      <c r="EXJ471" s="129"/>
      <c r="EXK471" s="73"/>
      <c r="EXL471" s="129"/>
      <c r="EXM471" s="73"/>
      <c r="EXN471" s="129"/>
      <c r="EXO471" s="73"/>
      <c r="EXP471" s="129"/>
      <c r="EXQ471" s="73"/>
      <c r="EXR471" s="129"/>
      <c r="EXS471" s="73"/>
      <c r="EXT471" s="129"/>
      <c r="EXU471" s="73"/>
      <c r="EXV471" s="129"/>
      <c r="EXW471" s="73"/>
      <c r="EXX471" s="129"/>
      <c r="EXY471" s="73"/>
      <c r="EXZ471" s="129"/>
      <c r="EYA471" s="73"/>
      <c r="EYB471" s="129"/>
      <c r="EYC471" s="73"/>
      <c r="EYD471" s="129"/>
      <c r="EYE471" s="73"/>
      <c r="EYF471" s="129"/>
      <c r="EYG471" s="73"/>
      <c r="EYH471" s="129"/>
      <c r="EYI471" s="73"/>
      <c r="EYJ471" s="129"/>
      <c r="EYK471" s="73"/>
      <c r="EYL471" s="129"/>
      <c r="EYM471" s="73"/>
      <c r="EYN471" s="129"/>
      <c r="EYO471" s="73"/>
      <c r="EYP471" s="129"/>
      <c r="EYQ471" s="73"/>
      <c r="EYR471" s="129"/>
      <c r="EYS471" s="73"/>
      <c r="EYT471" s="129"/>
      <c r="EYU471" s="73"/>
      <c r="EYV471" s="129"/>
      <c r="EYW471" s="73"/>
      <c r="EYX471" s="129"/>
      <c r="EYY471" s="73"/>
      <c r="EYZ471" s="129"/>
      <c r="EZA471" s="73"/>
      <c r="EZB471" s="129"/>
      <c r="EZC471" s="73"/>
      <c r="EZD471" s="129"/>
      <c r="EZE471" s="73"/>
      <c r="EZF471" s="129"/>
      <c r="EZG471" s="73"/>
      <c r="EZH471" s="129"/>
      <c r="EZI471" s="73"/>
      <c r="EZJ471" s="129"/>
      <c r="EZK471" s="73"/>
      <c r="EZL471" s="129"/>
      <c r="EZM471" s="73"/>
      <c r="EZN471" s="129"/>
      <c r="EZO471" s="73"/>
      <c r="EZP471" s="129"/>
      <c r="EZQ471" s="73"/>
      <c r="EZR471" s="129"/>
      <c r="EZS471" s="73"/>
      <c r="EZT471" s="129"/>
      <c r="EZU471" s="73"/>
      <c r="EZV471" s="129"/>
      <c r="EZW471" s="73"/>
      <c r="EZX471" s="129"/>
      <c r="EZY471" s="73"/>
      <c r="EZZ471" s="129"/>
      <c r="FAA471" s="73"/>
      <c r="FAB471" s="129"/>
      <c r="FAC471" s="73"/>
      <c r="FAD471" s="129"/>
      <c r="FAE471" s="73"/>
      <c r="FAF471" s="129"/>
      <c r="FAG471" s="73"/>
      <c r="FAH471" s="129"/>
      <c r="FAI471" s="73"/>
      <c r="FAJ471" s="129"/>
      <c r="FAK471" s="73"/>
      <c r="FAL471" s="129"/>
      <c r="FAM471" s="73"/>
      <c r="FAN471" s="129"/>
      <c r="FAO471" s="73"/>
      <c r="FAP471" s="129"/>
      <c r="FAQ471" s="73"/>
      <c r="FAR471" s="129"/>
      <c r="FAS471" s="73"/>
      <c r="FAT471" s="129"/>
      <c r="FAU471" s="73"/>
      <c r="FAV471" s="129"/>
      <c r="FAW471" s="73"/>
      <c r="FAX471" s="129"/>
      <c r="FAY471" s="73"/>
      <c r="FAZ471" s="129"/>
      <c r="FBA471" s="73"/>
      <c r="FBB471" s="129"/>
      <c r="FBC471" s="73"/>
      <c r="FBD471" s="129"/>
      <c r="FBE471" s="73"/>
      <c r="FBF471" s="129"/>
      <c r="FBG471" s="73"/>
      <c r="FBH471" s="129"/>
      <c r="FBI471" s="73"/>
      <c r="FBJ471" s="129"/>
      <c r="FBK471" s="73"/>
      <c r="FBL471" s="129"/>
      <c r="FBM471" s="73"/>
      <c r="FBN471" s="129"/>
      <c r="FBO471" s="73"/>
      <c r="FBP471" s="129"/>
      <c r="FBQ471" s="73"/>
      <c r="FBR471" s="129"/>
      <c r="FBS471" s="73"/>
      <c r="FBT471" s="129"/>
      <c r="FBU471" s="73"/>
      <c r="FBV471" s="129"/>
      <c r="FBW471" s="73"/>
      <c r="FBX471" s="129"/>
      <c r="FBY471" s="73"/>
      <c r="FBZ471" s="129"/>
      <c r="FCA471" s="73"/>
      <c r="FCB471" s="129"/>
      <c r="FCC471" s="73"/>
      <c r="FCD471" s="129"/>
      <c r="FCE471" s="73"/>
      <c r="FCF471" s="129"/>
      <c r="FCG471" s="73"/>
      <c r="FCH471" s="129"/>
      <c r="FCI471" s="73"/>
      <c r="FCJ471" s="129"/>
      <c r="FCK471" s="73"/>
      <c r="FCL471" s="129"/>
      <c r="FCM471" s="73"/>
      <c r="FCN471" s="129"/>
      <c r="FCO471" s="73"/>
      <c r="FCP471" s="129"/>
      <c r="FCQ471" s="73"/>
      <c r="FCR471" s="129"/>
      <c r="FCS471" s="73"/>
      <c r="FCT471" s="129"/>
      <c r="FCU471" s="73"/>
      <c r="FCV471" s="129"/>
      <c r="FCW471" s="73"/>
      <c r="FCX471" s="129"/>
      <c r="FCY471" s="73"/>
      <c r="FCZ471" s="129"/>
      <c r="FDA471" s="73"/>
      <c r="FDB471" s="129"/>
      <c r="FDC471" s="73"/>
      <c r="FDD471" s="129"/>
      <c r="FDE471" s="73"/>
      <c r="FDF471" s="129"/>
      <c r="FDG471" s="73"/>
      <c r="FDH471" s="129"/>
      <c r="FDI471" s="73"/>
      <c r="FDJ471" s="129"/>
      <c r="FDK471" s="73"/>
      <c r="FDL471" s="129"/>
      <c r="FDM471" s="73"/>
      <c r="FDN471" s="129"/>
      <c r="FDO471" s="73"/>
      <c r="FDP471" s="129"/>
      <c r="FDQ471" s="73"/>
      <c r="FDR471" s="129"/>
      <c r="FDS471" s="73"/>
      <c r="FDT471" s="129"/>
      <c r="FDU471" s="73"/>
      <c r="FDV471" s="129"/>
      <c r="FDW471" s="73"/>
      <c r="FDX471" s="129"/>
      <c r="FDY471" s="73"/>
      <c r="FDZ471" s="129"/>
      <c r="FEA471" s="73"/>
      <c r="FEB471" s="129"/>
      <c r="FEC471" s="73"/>
      <c r="FED471" s="129"/>
      <c r="FEE471" s="73"/>
      <c r="FEF471" s="129"/>
      <c r="FEG471" s="73"/>
      <c r="FEH471" s="129"/>
      <c r="FEI471" s="73"/>
      <c r="FEJ471" s="129"/>
      <c r="FEK471" s="73"/>
      <c r="FEL471" s="129"/>
      <c r="FEM471" s="73"/>
      <c r="FEN471" s="129"/>
      <c r="FEO471" s="73"/>
      <c r="FEP471" s="129"/>
      <c r="FEQ471" s="73"/>
      <c r="FER471" s="129"/>
      <c r="FES471" s="73"/>
      <c r="FET471" s="129"/>
      <c r="FEU471" s="73"/>
      <c r="FEV471" s="129"/>
      <c r="FEW471" s="73"/>
      <c r="FEX471" s="129"/>
      <c r="FEY471" s="73"/>
      <c r="FEZ471" s="129"/>
      <c r="FFA471" s="73"/>
      <c r="FFB471" s="129"/>
      <c r="FFC471" s="73"/>
      <c r="FFD471" s="129"/>
      <c r="FFE471" s="73"/>
      <c r="FFF471" s="129"/>
      <c r="FFG471" s="73"/>
      <c r="FFH471" s="129"/>
      <c r="FFI471" s="73"/>
      <c r="FFJ471" s="129"/>
      <c r="FFK471" s="73"/>
      <c r="FFL471" s="129"/>
      <c r="FFM471" s="73"/>
      <c r="FFN471" s="129"/>
      <c r="FFO471" s="73"/>
      <c r="FFP471" s="129"/>
      <c r="FFQ471" s="73"/>
      <c r="FFR471" s="129"/>
      <c r="FFS471" s="73"/>
      <c r="FFT471" s="129"/>
      <c r="FFU471" s="73"/>
      <c r="FFV471" s="129"/>
      <c r="FFW471" s="73"/>
      <c r="FFX471" s="129"/>
      <c r="FFY471" s="73"/>
      <c r="FFZ471" s="129"/>
      <c r="FGA471" s="73"/>
      <c r="FGB471" s="129"/>
      <c r="FGC471" s="73"/>
      <c r="FGD471" s="129"/>
      <c r="FGE471" s="73"/>
      <c r="FGF471" s="129"/>
      <c r="FGG471" s="73"/>
      <c r="FGH471" s="129"/>
      <c r="FGI471" s="73"/>
      <c r="FGJ471" s="129"/>
      <c r="FGK471" s="73"/>
      <c r="FGL471" s="129"/>
      <c r="FGM471" s="73"/>
      <c r="FGN471" s="129"/>
      <c r="FGO471" s="73"/>
      <c r="FGP471" s="129"/>
      <c r="FGQ471" s="73"/>
      <c r="FGR471" s="129"/>
      <c r="FGS471" s="73"/>
      <c r="FGT471" s="129"/>
      <c r="FGU471" s="73"/>
      <c r="FGV471" s="129"/>
      <c r="FGW471" s="73"/>
      <c r="FGX471" s="129"/>
      <c r="FGY471" s="73"/>
      <c r="FGZ471" s="129"/>
      <c r="FHA471" s="73"/>
      <c r="FHB471" s="129"/>
      <c r="FHC471" s="73"/>
      <c r="FHD471" s="129"/>
      <c r="FHE471" s="73"/>
      <c r="FHF471" s="129"/>
      <c r="FHG471" s="73"/>
      <c r="FHH471" s="129"/>
      <c r="FHI471" s="73"/>
      <c r="FHJ471" s="129"/>
      <c r="FHK471" s="73"/>
      <c r="FHL471" s="129"/>
      <c r="FHM471" s="73"/>
      <c r="FHN471" s="129"/>
      <c r="FHO471" s="73"/>
      <c r="FHP471" s="129"/>
      <c r="FHQ471" s="73"/>
      <c r="FHR471" s="129"/>
      <c r="FHS471" s="73"/>
      <c r="FHT471" s="129"/>
      <c r="FHU471" s="73"/>
      <c r="FHV471" s="129"/>
      <c r="FHW471" s="73"/>
      <c r="FHX471" s="129"/>
      <c r="FHY471" s="73"/>
      <c r="FHZ471" s="129"/>
      <c r="FIA471" s="73"/>
      <c r="FIB471" s="129"/>
      <c r="FIC471" s="73"/>
      <c r="FID471" s="129"/>
      <c r="FIE471" s="73"/>
      <c r="FIF471" s="129"/>
      <c r="FIG471" s="73"/>
      <c r="FIH471" s="129"/>
      <c r="FII471" s="73"/>
      <c r="FIJ471" s="129"/>
      <c r="FIK471" s="73"/>
      <c r="FIL471" s="129"/>
      <c r="FIM471" s="73"/>
      <c r="FIN471" s="129"/>
      <c r="FIO471" s="73"/>
      <c r="FIP471" s="129"/>
      <c r="FIQ471" s="73"/>
      <c r="FIR471" s="129"/>
      <c r="FIS471" s="73"/>
      <c r="FIT471" s="129"/>
      <c r="FIU471" s="73"/>
      <c r="FIV471" s="129"/>
      <c r="FIW471" s="73"/>
      <c r="FIX471" s="129"/>
      <c r="FIY471" s="73"/>
      <c r="FIZ471" s="129"/>
      <c r="FJA471" s="73"/>
      <c r="FJB471" s="129"/>
      <c r="FJC471" s="73"/>
      <c r="FJD471" s="129"/>
      <c r="FJE471" s="73"/>
      <c r="FJF471" s="129"/>
      <c r="FJG471" s="73"/>
      <c r="FJH471" s="129"/>
      <c r="FJI471" s="73"/>
      <c r="FJJ471" s="129"/>
      <c r="FJK471" s="73"/>
      <c r="FJL471" s="129"/>
      <c r="FJM471" s="73"/>
      <c r="FJN471" s="129"/>
      <c r="FJO471" s="73"/>
      <c r="FJP471" s="129"/>
      <c r="FJQ471" s="73"/>
      <c r="FJR471" s="129"/>
      <c r="FJS471" s="73"/>
      <c r="FJT471" s="129"/>
      <c r="FJU471" s="73"/>
      <c r="FJV471" s="129"/>
      <c r="FJW471" s="73"/>
      <c r="FJX471" s="129"/>
      <c r="FJY471" s="73"/>
      <c r="FJZ471" s="129"/>
      <c r="FKA471" s="73"/>
      <c r="FKB471" s="129"/>
      <c r="FKC471" s="73"/>
      <c r="FKD471" s="129"/>
      <c r="FKE471" s="73"/>
      <c r="FKF471" s="129"/>
      <c r="FKG471" s="73"/>
      <c r="FKH471" s="129"/>
      <c r="FKI471" s="73"/>
      <c r="FKJ471" s="129"/>
      <c r="FKK471" s="73"/>
      <c r="FKL471" s="129"/>
      <c r="FKM471" s="73"/>
      <c r="FKN471" s="129"/>
      <c r="FKO471" s="73"/>
      <c r="FKP471" s="129"/>
      <c r="FKQ471" s="73"/>
      <c r="FKR471" s="129"/>
      <c r="FKS471" s="73"/>
      <c r="FKT471" s="129"/>
      <c r="FKU471" s="73"/>
      <c r="FKV471" s="129"/>
      <c r="FKW471" s="73"/>
      <c r="FKX471" s="129"/>
      <c r="FKY471" s="73"/>
      <c r="FKZ471" s="129"/>
      <c r="FLA471" s="73"/>
      <c r="FLB471" s="129"/>
      <c r="FLC471" s="73"/>
      <c r="FLD471" s="129"/>
      <c r="FLE471" s="73"/>
      <c r="FLF471" s="129"/>
      <c r="FLG471" s="73"/>
      <c r="FLH471" s="129"/>
      <c r="FLI471" s="73"/>
      <c r="FLJ471" s="129"/>
      <c r="FLK471" s="73"/>
      <c r="FLL471" s="129"/>
      <c r="FLM471" s="73"/>
      <c r="FLN471" s="129"/>
      <c r="FLO471" s="73"/>
      <c r="FLP471" s="129"/>
      <c r="FLQ471" s="73"/>
      <c r="FLR471" s="129"/>
      <c r="FLS471" s="73"/>
      <c r="FLT471" s="129"/>
      <c r="FLU471" s="73"/>
      <c r="FLV471" s="129"/>
      <c r="FLW471" s="73"/>
      <c r="FLX471" s="129"/>
      <c r="FLY471" s="73"/>
      <c r="FLZ471" s="129"/>
      <c r="FMA471" s="73"/>
      <c r="FMB471" s="129"/>
      <c r="FMC471" s="73"/>
      <c r="FMD471" s="129"/>
      <c r="FME471" s="73"/>
      <c r="FMF471" s="129"/>
      <c r="FMG471" s="73"/>
      <c r="FMH471" s="129"/>
      <c r="FMI471" s="73"/>
      <c r="FMJ471" s="129"/>
      <c r="FMK471" s="73"/>
      <c r="FML471" s="129"/>
      <c r="FMM471" s="73"/>
      <c r="FMN471" s="129"/>
      <c r="FMO471" s="73"/>
      <c r="FMP471" s="129"/>
      <c r="FMQ471" s="73"/>
      <c r="FMR471" s="129"/>
      <c r="FMS471" s="73"/>
      <c r="FMT471" s="129"/>
      <c r="FMU471" s="73"/>
      <c r="FMV471" s="129"/>
      <c r="FMW471" s="73"/>
      <c r="FMX471" s="129"/>
      <c r="FMY471" s="73"/>
      <c r="FMZ471" s="129"/>
      <c r="FNA471" s="73"/>
      <c r="FNB471" s="129"/>
      <c r="FNC471" s="73"/>
      <c r="FND471" s="129"/>
      <c r="FNE471" s="73"/>
      <c r="FNF471" s="129"/>
      <c r="FNG471" s="73"/>
      <c r="FNH471" s="129"/>
      <c r="FNI471" s="73"/>
      <c r="FNJ471" s="129"/>
      <c r="FNK471" s="73"/>
      <c r="FNL471" s="129"/>
      <c r="FNM471" s="73"/>
      <c r="FNN471" s="129"/>
      <c r="FNO471" s="73"/>
      <c r="FNP471" s="129"/>
      <c r="FNQ471" s="73"/>
      <c r="FNR471" s="129"/>
      <c r="FNS471" s="73"/>
      <c r="FNT471" s="129"/>
      <c r="FNU471" s="73"/>
      <c r="FNV471" s="129"/>
      <c r="FNW471" s="73"/>
      <c r="FNX471" s="129"/>
      <c r="FNY471" s="73"/>
      <c r="FNZ471" s="129"/>
      <c r="FOA471" s="73"/>
      <c r="FOB471" s="129"/>
      <c r="FOC471" s="73"/>
      <c r="FOD471" s="129"/>
      <c r="FOE471" s="73"/>
      <c r="FOF471" s="129"/>
      <c r="FOG471" s="73"/>
      <c r="FOH471" s="129"/>
      <c r="FOI471" s="73"/>
      <c r="FOJ471" s="129"/>
      <c r="FOK471" s="73"/>
      <c r="FOL471" s="129"/>
      <c r="FOM471" s="73"/>
      <c r="FON471" s="129"/>
      <c r="FOO471" s="73"/>
      <c r="FOP471" s="129"/>
      <c r="FOQ471" s="73"/>
      <c r="FOR471" s="129"/>
      <c r="FOS471" s="73"/>
      <c r="FOT471" s="129"/>
      <c r="FOU471" s="73"/>
      <c r="FOV471" s="129"/>
      <c r="FOW471" s="73"/>
      <c r="FOX471" s="129"/>
      <c r="FOY471" s="73"/>
      <c r="FOZ471" s="129"/>
      <c r="FPA471" s="73"/>
      <c r="FPB471" s="129"/>
      <c r="FPC471" s="73"/>
      <c r="FPD471" s="129"/>
      <c r="FPE471" s="73"/>
      <c r="FPF471" s="129"/>
      <c r="FPG471" s="73"/>
      <c r="FPH471" s="129"/>
      <c r="FPI471" s="73"/>
      <c r="FPJ471" s="129"/>
      <c r="FPK471" s="73"/>
      <c r="FPL471" s="129"/>
      <c r="FPM471" s="73"/>
      <c r="FPN471" s="129"/>
      <c r="FPO471" s="73"/>
      <c r="FPP471" s="129"/>
      <c r="FPQ471" s="73"/>
      <c r="FPR471" s="129"/>
      <c r="FPS471" s="73"/>
      <c r="FPT471" s="129"/>
      <c r="FPU471" s="73"/>
      <c r="FPV471" s="129"/>
      <c r="FPW471" s="73"/>
      <c r="FPX471" s="129"/>
      <c r="FPY471" s="73"/>
      <c r="FPZ471" s="129"/>
      <c r="FQA471" s="73"/>
      <c r="FQB471" s="129"/>
      <c r="FQC471" s="73"/>
      <c r="FQD471" s="129"/>
      <c r="FQE471" s="73"/>
      <c r="FQF471" s="129"/>
      <c r="FQG471" s="73"/>
      <c r="FQH471" s="129"/>
      <c r="FQI471" s="73"/>
      <c r="FQJ471" s="129"/>
      <c r="FQK471" s="73"/>
      <c r="FQL471" s="129"/>
      <c r="FQM471" s="73"/>
      <c r="FQN471" s="129"/>
      <c r="FQO471" s="73"/>
      <c r="FQP471" s="129"/>
      <c r="FQQ471" s="73"/>
      <c r="FQR471" s="129"/>
      <c r="FQS471" s="73"/>
      <c r="FQT471" s="129"/>
      <c r="FQU471" s="73"/>
      <c r="FQV471" s="129"/>
      <c r="FQW471" s="73"/>
      <c r="FQX471" s="129"/>
      <c r="FQY471" s="73"/>
      <c r="FQZ471" s="129"/>
      <c r="FRA471" s="73"/>
      <c r="FRB471" s="129"/>
      <c r="FRC471" s="73"/>
      <c r="FRD471" s="129"/>
      <c r="FRE471" s="73"/>
      <c r="FRF471" s="129"/>
      <c r="FRG471" s="73"/>
      <c r="FRH471" s="129"/>
      <c r="FRI471" s="73"/>
      <c r="FRJ471" s="129"/>
      <c r="FRK471" s="73"/>
      <c r="FRL471" s="129"/>
      <c r="FRM471" s="73"/>
      <c r="FRN471" s="129"/>
      <c r="FRO471" s="73"/>
      <c r="FRP471" s="129"/>
      <c r="FRQ471" s="73"/>
      <c r="FRR471" s="129"/>
      <c r="FRS471" s="73"/>
      <c r="FRT471" s="129"/>
      <c r="FRU471" s="73"/>
      <c r="FRV471" s="129"/>
      <c r="FRW471" s="73"/>
      <c r="FRX471" s="129"/>
      <c r="FRY471" s="73"/>
      <c r="FRZ471" s="129"/>
      <c r="FSA471" s="73"/>
      <c r="FSB471" s="129"/>
      <c r="FSC471" s="73"/>
      <c r="FSD471" s="129"/>
      <c r="FSE471" s="73"/>
      <c r="FSF471" s="129"/>
      <c r="FSG471" s="73"/>
      <c r="FSH471" s="129"/>
      <c r="FSI471" s="73"/>
      <c r="FSJ471" s="129"/>
      <c r="FSK471" s="73"/>
      <c r="FSL471" s="129"/>
      <c r="FSM471" s="73"/>
      <c r="FSN471" s="129"/>
      <c r="FSO471" s="73"/>
      <c r="FSP471" s="129"/>
      <c r="FSQ471" s="73"/>
      <c r="FSR471" s="129"/>
      <c r="FSS471" s="73"/>
      <c r="FST471" s="129"/>
      <c r="FSU471" s="73"/>
      <c r="FSV471" s="129"/>
      <c r="FSW471" s="73"/>
      <c r="FSX471" s="129"/>
      <c r="FSY471" s="73"/>
      <c r="FSZ471" s="129"/>
      <c r="FTA471" s="73"/>
      <c r="FTB471" s="129"/>
      <c r="FTC471" s="73"/>
      <c r="FTD471" s="129"/>
      <c r="FTE471" s="73"/>
      <c r="FTF471" s="129"/>
      <c r="FTG471" s="73"/>
      <c r="FTH471" s="129"/>
      <c r="FTI471" s="73"/>
      <c r="FTJ471" s="129"/>
      <c r="FTK471" s="73"/>
      <c r="FTL471" s="129"/>
      <c r="FTM471" s="73"/>
      <c r="FTN471" s="129"/>
      <c r="FTO471" s="73"/>
      <c r="FTP471" s="129"/>
      <c r="FTQ471" s="73"/>
      <c r="FTR471" s="129"/>
      <c r="FTS471" s="73"/>
      <c r="FTT471" s="129"/>
      <c r="FTU471" s="73"/>
      <c r="FTV471" s="129"/>
      <c r="FTW471" s="73"/>
      <c r="FTX471" s="129"/>
      <c r="FTY471" s="73"/>
      <c r="FTZ471" s="129"/>
      <c r="FUA471" s="73"/>
      <c r="FUB471" s="129"/>
      <c r="FUC471" s="73"/>
      <c r="FUD471" s="129"/>
      <c r="FUE471" s="73"/>
      <c r="FUF471" s="129"/>
      <c r="FUG471" s="73"/>
      <c r="FUH471" s="129"/>
      <c r="FUI471" s="73"/>
      <c r="FUJ471" s="129"/>
      <c r="FUK471" s="73"/>
      <c r="FUL471" s="129"/>
      <c r="FUM471" s="73"/>
      <c r="FUN471" s="129"/>
      <c r="FUO471" s="73"/>
      <c r="FUP471" s="129"/>
      <c r="FUQ471" s="73"/>
      <c r="FUR471" s="129"/>
      <c r="FUS471" s="73"/>
      <c r="FUT471" s="129"/>
      <c r="FUU471" s="73"/>
      <c r="FUV471" s="129"/>
      <c r="FUW471" s="73"/>
      <c r="FUX471" s="129"/>
      <c r="FUY471" s="73"/>
      <c r="FUZ471" s="129"/>
      <c r="FVA471" s="73"/>
      <c r="FVB471" s="129"/>
      <c r="FVC471" s="73"/>
      <c r="FVD471" s="129"/>
      <c r="FVE471" s="73"/>
      <c r="FVF471" s="129"/>
      <c r="FVG471" s="73"/>
      <c r="FVH471" s="129"/>
      <c r="FVI471" s="73"/>
      <c r="FVJ471" s="129"/>
      <c r="FVK471" s="73"/>
      <c r="FVL471" s="129"/>
      <c r="FVM471" s="73"/>
      <c r="FVN471" s="129"/>
      <c r="FVO471" s="73"/>
      <c r="FVP471" s="129"/>
      <c r="FVQ471" s="73"/>
      <c r="FVR471" s="129"/>
      <c r="FVS471" s="73"/>
      <c r="FVT471" s="129"/>
      <c r="FVU471" s="73"/>
      <c r="FVV471" s="129"/>
      <c r="FVW471" s="73"/>
      <c r="FVX471" s="129"/>
      <c r="FVY471" s="73"/>
      <c r="FVZ471" s="129"/>
      <c r="FWA471" s="73"/>
      <c r="FWB471" s="129"/>
      <c r="FWC471" s="73"/>
      <c r="FWD471" s="129"/>
      <c r="FWE471" s="73"/>
      <c r="FWF471" s="129"/>
      <c r="FWG471" s="73"/>
      <c r="FWH471" s="129"/>
      <c r="FWI471" s="73"/>
      <c r="FWJ471" s="129"/>
      <c r="FWK471" s="73"/>
      <c r="FWL471" s="129"/>
      <c r="FWM471" s="73"/>
      <c r="FWN471" s="129"/>
      <c r="FWO471" s="73"/>
      <c r="FWP471" s="129"/>
      <c r="FWQ471" s="73"/>
      <c r="FWR471" s="129"/>
      <c r="FWS471" s="73"/>
      <c r="FWT471" s="129"/>
      <c r="FWU471" s="73"/>
      <c r="FWV471" s="129"/>
      <c r="FWW471" s="73"/>
      <c r="FWX471" s="129"/>
      <c r="FWY471" s="73"/>
      <c r="FWZ471" s="129"/>
      <c r="FXA471" s="73"/>
      <c r="FXB471" s="129"/>
      <c r="FXC471" s="73"/>
      <c r="FXD471" s="129"/>
      <c r="FXE471" s="73"/>
      <c r="FXF471" s="129"/>
      <c r="FXG471" s="73"/>
      <c r="FXH471" s="129"/>
      <c r="FXI471" s="73"/>
      <c r="FXJ471" s="129"/>
      <c r="FXK471" s="73"/>
      <c r="FXL471" s="129"/>
      <c r="FXM471" s="73"/>
      <c r="FXN471" s="129"/>
      <c r="FXO471" s="73"/>
      <c r="FXP471" s="129"/>
      <c r="FXQ471" s="73"/>
      <c r="FXR471" s="129"/>
      <c r="FXS471" s="73"/>
      <c r="FXT471" s="129"/>
      <c r="FXU471" s="73"/>
      <c r="FXV471" s="129"/>
      <c r="FXW471" s="73"/>
      <c r="FXX471" s="129"/>
      <c r="FXY471" s="73"/>
      <c r="FXZ471" s="129"/>
      <c r="FYA471" s="73"/>
      <c r="FYB471" s="129"/>
      <c r="FYC471" s="73"/>
      <c r="FYD471" s="129"/>
      <c r="FYE471" s="73"/>
      <c r="FYF471" s="129"/>
      <c r="FYG471" s="73"/>
      <c r="FYH471" s="129"/>
      <c r="FYI471" s="73"/>
      <c r="FYJ471" s="129"/>
      <c r="FYK471" s="73"/>
      <c r="FYL471" s="129"/>
      <c r="FYM471" s="73"/>
      <c r="FYN471" s="129"/>
      <c r="FYO471" s="73"/>
      <c r="FYP471" s="129"/>
      <c r="FYQ471" s="73"/>
      <c r="FYR471" s="129"/>
      <c r="FYS471" s="73"/>
      <c r="FYT471" s="129"/>
      <c r="FYU471" s="73"/>
      <c r="FYV471" s="129"/>
      <c r="FYW471" s="73"/>
      <c r="FYX471" s="129"/>
      <c r="FYY471" s="73"/>
      <c r="FYZ471" s="129"/>
      <c r="FZA471" s="73"/>
      <c r="FZB471" s="129"/>
      <c r="FZC471" s="73"/>
      <c r="FZD471" s="129"/>
      <c r="FZE471" s="73"/>
      <c r="FZF471" s="129"/>
      <c r="FZG471" s="73"/>
      <c r="FZH471" s="129"/>
      <c r="FZI471" s="73"/>
      <c r="FZJ471" s="129"/>
      <c r="FZK471" s="73"/>
      <c r="FZL471" s="129"/>
      <c r="FZM471" s="73"/>
      <c r="FZN471" s="129"/>
      <c r="FZO471" s="73"/>
      <c r="FZP471" s="129"/>
      <c r="FZQ471" s="73"/>
      <c r="FZR471" s="129"/>
      <c r="FZS471" s="73"/>
      <c r="FZT471" s="129"/>
      <c r="FZU471" s="73"/>
      <c r="FZV471" s="129"/>
      <c r="FZW471" s="73"/>
      <c r="FZX471" s="129"/>
      <c r="FZY471" s="73"/>
      <c r="FZZ471" s="129"/>
      <c r="GAA471" s="73"/>
      <c r="GAB471" s="129"/>
      <c r="GAC471" s="73"/>
      <c r="GAD471" s="129"/>
      <c r="GAE471" s="73"/>
      <c r="GAF471" s="129"/>
      <c r="GAG471" s="73"/>
      <c r="GAH471" s="129"/>
      <c r="GAI471" s="73"/>
      <c r="GAJ471" s="129"/>
      <c r="GAK471" s="73"/>
      <c r="GAL471" s="129"/>
      <c r="GAM471" s="73"/>
      <c r="GAN471" s="129"/>
      <c r="GAO471" s="73"/>
      <c r="GAP471" s="129"/>
      <c r="GAQ471" s="73"/>
      <c r="GAR471" s="129"/>
      <c r="GAS471" s="73"/>
      <c r="GAT471" s="129"/>
      <c r="GAU471" s="73"/>
      <c r="GAV471" s="129"/>
      <c r="GAW471" s="73"/>
      <c r="GAX471" s="129"/>
      <c r="GAY471" s="73"/>
      <c r="GAZ471" s="129"/>
      <c r="GBA471" s="73"/>
      <c r="GBB471" s="129"/>
      <c r="GBC471" s="73"/>
      <c r="GBD471" s="129"/>
      <c r="GBE471" s="73"/>
      <c r="GBF471" s="129"/>
      <c r="GBG471" s="73"/>
      <c r="GBH471" s="129"/>
      <c r="GBI471" s="73"/>
      <c r="GBJ471" s="129"/>
      <c r="GBK471" s="73"/>
      <c r="GBL471" s="129"/>
      <c r="GBM471" s="73"/>
      <c r="GBN471" s="129"/>
      <c r="GBO471" s="73"/>
      <c r="GBP471" s="129"/>
      <c r="GBQ471" s="73"/>
      <c r="GBR471" s="129"/>
      <c r="GBS471" s="73"/>
      <c r="GBT471" s="129"/>
      <c r="GBU471" s="73"/>
      <c r="GBV471" s="129"/>
      <c r="GBW471" s="73"/>
      <c r="GBX471" s="129"/>
      <c r="GBY471" s="73"/>
      <c r="GBZ471" s="129"/>
      <c r="GCA471" s="73"/>
      <c r="GCB471" s="129"/>
      <c r="GCC471" s="73"/>
      <c r="GCD471" s="129"/>
      <c r="GCE471" s="73"/>
      <c r="GCF471" s="129"/>
      <c r="GCG471" s="73"/>
      <c r="GCH471" s="129"/>
      <c r="GCI471" s="73"/>
      <c r="GCJ471" s="129"/>
      <c r="GCK471" s="73"/>
      <c r="GCL471" s="129"/>
      <c r="GCM471" s="73"/>
      <c r="GCN471" s="129"/>
      <c r="GCO471" s="73"/>
      <c r="GCP471" s="129"/>
      <c r="GCQ471" s="73"/>
      <c r="GCR471" s="129"/>
      <c r="GCS471" s="73"/>
      <c r="GCT471" s="129"/>
      <c r="GCU471" s="73"/>
      <c r="GCV471" s="129"/>
      <c r="GCW471" s="73"/>
      <c r="GCX471" s="129"/>
      <c r="GCY471" s="73"/>
      <c r="GCZ471" s="129"/>
      <c r="GDA471" s="73"/>
      <c r="GDB471" s="129"/>
      <c r="GDC471" s="73"/>
      <c r="GDD471" s="129"/>
      <c r="GDE471" s="73"/>
      <c r="GDF471" s="129"/>
      <c r="GDG471" s="73"/>
      <c r="GDH471" s="129"/>
      <c r="GDI471" s="73"/>
      <c r="GDJ471" s="129"/>
      <c r="GDK471" s="73"/>
      <c r="GDL471" s="129"/>
      <c r="GDM471" s="73"/>
      <c r="GDN471" s="129"/>
      <c r="GDO471" s="73"/>
      <c r="GDP471" s="129"/>
      <c r="GDQ471" s="73"/>
      <c r="GDR471" s="129"/>
      <c r="GDS471" s="73"/>
      <c r="GDT471" s="129"/>
      <c r="GDU471" s="73"/>
      <c r="GDV471" s="129"/>
      <c r="GDW471" s="73"/>
      <c r="GDX471" s="129"/>
      <c r="GDY471" s="73"/>
      <c r="GDZ471" s="129"/>
      <c r="GEA471" s="73"/>
      <c r="GEB471" s="129"/>
      <c r="GEC471" s="73"/>
      <c r="GED471" s="129"/>
      <c r="GEE471" s="73"/>
      <c r="GEF471" s="129"/>
      <c r="GEG471" s="73"/>
      <c r="GEH471" s="129"/>
      <c r="GEI471" s="73"/>
      <c r="GEJ471" s="129"/>
      <c r="GEK471" s="73"/>
      <c r="GEL471" s="129"/>
      <c r="GEM471" s="73"/>
      <c r="GEN471" s="129"/>
      <c r="GEO471" s="73"/>
      <c r="GEP471" s="129"/>
      <c r="GEQ471" s="73"/>
      <c r="GER471" s="129"/>
      <c r="GES471" s="73"/>
      <c r="GET471" s="129"/>
      <c r="GEU471" s="73"/>
      <c r="GEV471" s="129"/>
      <c r="GEW471" s="73"/>
      <c r="GEX471" s="129"/>
      <c r="GEY471" s="73"/>
      <c r="GEZ471" s="129"/>
      <c r="GFA471" s="73"/>
      <c r="GFB471" s="129"/>
      <c r="GFC471" s="73"/>
      <c r="GFD471" s="129"/>
      <c r="GFE471" s="73"/>
      <c r="GFF471" s="129"/>
      <c r="GFG471" s="73"/>
      <c r="GFH471" s="129"/>
      <c r="GFI471" s="73"/>
      <c r="GFJ471" s="129"/>
      <c r="GFK471" s="73"/>
      <c r="GFL471" s="129"/>
      <c r="GFM471" s="73"/>
      <c r="GFN471" s="129"/>
      <c r="GFO471" s="73"/>
      <c r="GFP471" s="129"/>
      <c r="GFQ471" s="73"/>
      <c r="GFR471" s="129"/>
      <c r="GFS471" s="73"/>
      <c r="GFT471" s="129"/>
      <c r="GFU471" s="73"/>
      <c r="GFV471" s="129"/>
      <c r="GFW471" s="73"/>
      <c r="GFX471" s="129"/>
      <c r="GFY471" s="73"/>
      <c r="GFZ471" s="129"/>
      <c r="GGA471" s="73"/>
      <c r="GGB471" s="129"/>
      <c r="GGC471" s="73"/>
      <c r="GGD471" s="129"/>
      <c r="GGE471" s="73"/>
      <c r="GGF471" s="129"/>
      <c r="GGG471" s="73"/>
      <c r="GGH471" s="129"/>
      <c r="GGI471" s="73"/>
      <c r="GGJ471" s="129"/>
      <c r="GGK471" s="73"/>
      <c r="GGL471" s="129"/>
      <c r="GGM471" s="73"/>
      <c r="GGN471" s="129"/>
      <c r="GGO471" s="73"/>
      <c r="GGP471" s="129"/>
      <c r="GGQ471" s="73"/>
      <c r="GGR471" s="129"/>
      <c r="GGS471" s="73"/>
      <c r="GGT471" s="129"/>
      <c r="GGU471" s="73"/>
      <c r="GGV471" s="129"/>
      <c r="GGW471" s="73"/>
      <c r="GGX471" s="129"/>
      <c r="GGY471" s="73"/>
      <c r="GGZ471" s="129"/>
      <c r="GHA471" s="73"/>
      <c r="GHB471" s="129"/>
      <c r="GHC471" s="73"/>
      <c r="GHD471" s="129"/>
      <c r="GHE471" s="73"/>
      <c r="GHF471" s="129"/>
      <c r="GHG471" s="73"/>
      <c r="GHH471" s="129"/>
      <c r="GHI471" s="73"/>
      <c r="GHJ471" s="129"/>
      <c r="GHK471" s="73"/>
      <c r="GHL471" s="129"/>
      <c r="GHM471" s="73"/>
      <c r="GHN471" s="129"/>
      <c r="GHO471" s="73"/>
      <c r="GHP471" s="129"/>
      <c r="GHQ471" s="73"/>
      <c r="GHR471" s="129"/>
      <c r="GHS471" s="73"/>
      <c r="GHT471" s="129"/>
      <c r="GHU471" s="73"/>
      <c r="GHV471" s="129"/>
      <c r="GHW471" s="73"/>
      <c r="GHX471" s="129"/>
      <c r="GHY471" s="73"/>
      <c r="GHZ471" s="129"/>
      <c r="GIA471" s="73"/>
      <c r="GIB471" s="129"/>
      <c r="GIC471" s="73"/>
      <c r="GID471" s="129"/>
      <c r="GIE471" s="73"/>
      <c r="GIF471" s="129"/>
      <c r="GIG471" s="73"/>
      <c r="GIH471" s="129"/>
      <c r="GII471" s="73"/>
      <c r="GIJ471" s="129"/>
      <c r="GIK471" s="73"/>
      <c r="GIL471" s="129"/>
      <c r="GIM471" s="73"/>
      <c r="GIN471" s="129"/>
      <c r="GIO471" s="73"/>
      <c r="GIP471" s="129"/>
      <c r="GIQ471" s="73"/>
      <c r="GIR471" s="129"/>
      <c r="GIS471" s="73"/>
      <c r="GIT471" s="129"/>
      <c r="GIU471" s="73"/>
      <c r="GIV471" s="129"/>
      <c r="GIW471" s="73"/>
      <c r="GIX471" s="129"/>
      <c r="GIY471" s="73"/>
      <c r="GIZ471" s="129"/>
      <c r="GJA471" s="73"/>
      <c r="GJB471" s="129"/>
      <c r="GJC471" s="73"/>
      <c r="GJD471" s="129"/>
      <c r="GJE471" s="73"/>
      <c r="GJF471" s="129"/>
      <c r="GJG471" s="73"/>
      <c r="GJH471" s="129"/>
      <c r="GJI471" s="73"/>
      <c r="GJJ471" s="129"/>
      <c r="GJK471" s="73"/>
      <c r="GJL471" s="129"/>
      <c r="GJM471" s="73"/>
      <c r="GJN471" s="129"/>
      <c r="GJO471" s="73"/>
      <c r="GJP471" s="129"/>
      <c r="GJQ471" s="73"/>
      <c r="GJR471" s="129"/>
      <c r="GJS471" s="73"/>
      <c r="GJT471" s="129"/>
      <c r="GJU471" s="73"/>
      <c r="GJV471" s="129"/>
      <c r="GJW471" s="73"/>
      <c r="GJX471" s="129"/>
      <c r="GJY471" s="73"/>
      <c r="GJZ471" s="129"/>
      <c r="GKA471" s="73"/>
      <c r="GKB471" s="129"/>
      <c r="GKC471" s="73"/>
      <c r="GKD471" s="129"/>
      <c r="GKE471" s="73"/>
      <c r="GKF471" s="129"/>
      <c r="GKG471" s="73"/>
      <c r="GKH471" s="129"/>
      <c r="GKI471" s="73"/>
      <c r="GKJ471" s="129"/>
      <c r="GKK471" s="73"/>
      <c r="GKL471" s="129"/>
      <c r="GKM471" s="73"/>
      <c r="GKN471" s="129"/>
      <c r="GKO471" s="73"/>
      <c r="GKP471" s="129"/>
      <c r="GKQ471" s="73"/>
      <c r="GKR471" s="129"/>
      <c r="GKS471" s="73"/>
      <c r="GKT471" s="129"/>
      <c r="GKU471" s="73"/>
      <c r="GKV471" s="129"/>
      <c r="GKW471" s="73"/>
      <c r="GKX471" s="129"/>
      <c r="GKY471" s="73"/>
      <c r="GKZ471" s="129"/>
      <c r="GLA471" s="73"/>
      <c r="GLB471" s="129"/>
      <c r="GLC471" s="73"/>
      <c r="GLD471" s="129"/>
      <c r="GLE471" s="73"/>
      <c r="GLF471" s="129"/>
      <c r="GLG471" s="73"/>
      <c r="GLH471" s="129"/>
      <c r="GLI471" s="73"/>
      <c r="GLJ471" s="129"/>
      <c r="GLK471" s="73"/>
      <c r="GLL471" s="129"/>
      <c r="GLM471" s="73"/>
      <c r="GLN471" s="129"/>
      <c r="GLO471" s="73"/>
      <c r="GLP471" s="129"/>
      <c r="GLQ471" s="73"/>
      <c r="GLR471" s="129"/>
      <c r="GLS471" s="73"/>
      <c r="GLT471" s="129"/>
      <c r="GLU471" s="73"/>
      <c r="GLV471" s="129"/>
      <c r="GLW471" s="73"/>
      <c r="GLX471" s="129"/>
      <c r="GLY471" s="73"/>
      <c r="GLZ471" s="129"/>
      <c r="GMA471" s="73"/>
      <c r="GMB471" s="129"/>
      <c r="GMC471" s="73"/>
      <c r="GMD471" s="129"/>
      <c r="GME471" s="73"/>
      <c r="GMF471" s="129"/>
      <c r="GMG471" s="73"/>
      <c r="GMH471" s="129"/>
      <c r="GMI471" s="73"/>
      <c r="GMJ471" s="129"/>
      <c r="GMK471" s="73"/>
      <c r="GML471" s="129"/>
      <c r="GMM471" s="73"/>
      <c r="GMN471" s="129"/>
      <c r="GMO471" s="73"/>
      <c r="GMP471" s="129"/>
      <c r="GMQ471" s="73"/>
      <c r="GMR471" s="129"/>
      <c r="GMS471" s="73"/>
      <c r="GMT471" s="129"/>
      <c r="GMU471" s="73"/>
      <c r="GMV471" s="129"/>
      <c r="GMW471" s="73"/>
      <c r="GMX471" s="129"/>
      <c r="GMY471" s="73"/>
      <c r="GMZ471" s="129"/>
      <c r="GNA471" s="73"/>
      <c r="GNB471" s="129"/>
      <c r="GNC471" s="73"/>
      <c r="GND471" s="129"/>
      <c r="GNE471" s="73"/>
      <c r="GNF471" s="129"/>
      <c r="GNG471" s="73"/>
      <c r="GNH471" s="129"/>
      <c r="GNI471" s="73"/>
      <c r="GNJ471" s="129"/>
      <c r="GNK471" s="73"/>
      <c r="GNL471" s="129"/>
      <c r="GNM471" s="73"/>
      <c r="GNN471" s="129"/>
      <c r="GNO471" s="73"/>
      <c r="GNP471" s="129"/>
      <c r="GNQ471" s="73"/>
      <c r="GNR471" s="129"/>
      <c r="GNS471" s="73"/>
      <c r="GNT471" s="129"/>
      <c r="GNU471" s="73"/>
      <c r="GNV471" s="129"/>
      <c r="GNW471" s="73"/>
      <c r="GNX471" s="129"/>
      <c r="GNY471" s="73"/>
      <c r="GNZ471" s="129"/>
      <c r="GOA471" s="73"/>
      <c r="GOB471" s="129"/>
      <c r="GOC471" s="73"/>
      <c r="GOD471" s="129"/>
      <c r="GOE471" s="73"/>
      <c r="GOF471" s="129"/>
      <c r="GOG471" s="73"/>
      <c r="GOH471" s="129"/>
      <c r="GOI471" s="73"/>
      <c r="GOJ471" s="129"/>
      <c r="GOK471" s="73"/>
      <c r="GOL471" s="129"/>
      <c r="GOM471" s="73"/>
      <c r="GON471" s="129"/>
      <c r="GOO471" s="73"/>
      <c r="GOP471" s="129"/>
      <c r="GOQ471" s="73"/>
      <c r="GOR471" s="129"/>
      <c r="GOS471" s="73"/>
      <c r="GOT471" s="129"/>
      <c r="GOU471" s="73"/>
      <c r="GOV471" s="129"/>
      <c r="GOW471" s="73"/>
      <c r="GOX471" s="129"/>
      <c r="GOY471" s="73"/>
      <c r="GOZ471" s="129"/>
      <c r="GPA471" s="73"/>
      <c r="GPB471" s="129"/>
      <c r="GPC471" s="73"/>
      <c r="GPD471" s="129"/>
      <c r="GPE471" s="73"/>
      <c r="GPF471" s="129"/>
      <c r="GPG471" s="73"/>
      <c r="GPH471" s="129"/>
      <c r="GPI471" s="73"/>
      <c r="GPJ471" s="129"/>
      <c r="GPK471" s="73"/>
      <c r="GPL471" s="129"/>
      <c r="GPM471" s="73"/>
      <c r="GPN471" s="129"/>
      <c r="GPO471" s="73"/>
      <c r="GPP471" s="129"/>
      <c r="GPQ471" s="73"/>
      <c r="GPR471" s="129"/>
      <c r="GPS471" s="73"/>
      <c r="GPT471" s="129"/>
      <c r="GPU471" s="73"/>
      <c r="GPV471" s="129"/>
      <c r="GPW471" s="73"/>
      <c r="GPX471" s="129"/>
      <c r="GPY471" s="73"/>
      <c r="GPZ471" s="129"/>
      <c r="GQA471" s="73"/>
      <c r="GQB471" s="129"/>
      <c r="GQC471" s="73"/>
      <c r="GQD471" s="129"/>
      <c r="GQE471" s="73"/>
      <c r="GQF471" s="129"/>
      <c r="GQG471" s="73"/>
      <c r="GQH471" s="129"/>
      <c r="GQI471" s="73"/>
      <c r="GQJ471" s="129"/>
      <c r="GQK471" s="73"/>
      <c r="GQL471" s="129"/>
      <c r="GQM471" s="73"/>
      <c r="GQN471" s="129"/>
      <c r="GQO471" s="73"/>
      <c r="GQP471" s="129"/>
      <c r="GQQ471" s="73"/>
      <c r="GQR471" s="129"/>
      <c r="GQS471" s="73"/>
      <c r="GQT471" s="129"/>
      <c r="GQU471" s="73"/>
      <c r="GQV471" s="129"/>
      <c r="GQW471" s="73"/>
      <c r="GQX471" s="129"/>
      <c r="GQY471" s="73"/>
      <c r="GQZ471" s="129"/>
      <c r="GRA471" s="73"/>
      <c r="GRB471" s="129"/>
      <c r="GRC471" s="73"/>
      <c r="GRD471" s="129"/>
      <c r="GRE471" s="73"/>
      <c r="GRF471" s="129"/>
      <c r="GRG471" s="73"/>
      <c r="GRH471" s="129"/>
      <c r="GRI471" s="73"/>
      <c r="GRJ471" s="129"/>
      <c r="GRK471" s="73"/>
      <c r="GRL471" s="129"/>
      <c r="GRM471" s="73"/>
      <c r="GRN471" s="129"/>
      <c r="GRO471" s="73"/>
      <c r="GRP471" s="129"/>
      <c r="GRQ471" s="73"/>
      <c r="GRR471" s="129"/>
      <c r="GRS471" s="73"/>
      <c r="GRT471" s="129"/>
      <c r="GRU471" s="73"/>
      <c r="GRV471" s="129"/>
      <c r="GRW471" s="73"/>
      <c r="GRX471" s="129"/>
      <c r="GRY471" s="73"/>
      <c r="GRZ471" s="129"/>
      <c r="GSA471" s="73"/>
      <c r="GSB471" s="129"/>
      <c r="GSC471" s="73"/>
      <c r="GSD471" s="129"/>
      <c r="GSE471" s="73"/>
      <c r="GSF471" s="129"/>
      <c r="GSG471" s="73"/>
      <c r="GSH471" s="129"/>
      <c r="GSI471" s="73"/>
      <c r="GSJ471" s="129"/>
      <c r="GSK471" s="73"/>
      <c r="GSL471" s="129"/>
      <c r="GSM471" s="73"/>
      <c r="GSN471" s="129"/>
      <c r="GSO471" s="73"/>
      <c r="GSP471" s="129"/>
      <c r="GSQ471" s="73"/>
      <c r="GSR471" s="129"/>
      <c r="GSS471" s="73"/>
      <c r="GST471" s="129"/>
      <c r="GSU471" s="73"/>
      <c r="GSV471" s="129"/>
      <c r="GSW471" s="73"/>
      <c r="GSX471" s="129"/>
      <c r="GSY471" s="73"/>
      <c r="GSZ471" s="129"/>
      <c r="GTA471" s="73"/>
      <c r="GTB471" s="129"/>
      <c r="GTC471" s="73"/>
      <c r="GTD471" s="129"/>
      <c r="GTE471" s="73"/>
      <c r="GTF471" s="129"/>
      <c r="GTG471" s="73"/>
      <c r="GTH471" s="129"/>
      <c r="GTI471" s="73"/>
      <c r="GTJ471" s="129"/>
      <c r="GTK471" s="73"/>
      <c r="GTL471" s="129"/>
      <c r="GTM471" s="73"/>
      <c r="GTN471" s="129"/>
      <c r="GTO471" s="73"/>
      <c r="GTP471" s="129"/>
      <c r="GTQ471" s="73"/>
      <c r="GTR471" s="129"/>
      <c r="GTS471" s="73"/>
      <c r="GTT471" s="129"/>
      <c r="GTU471" s="73"/>
      <c r="GTV471" s="129"/>
      <c r="GTW471" s="73"/>
      <c r="GTX471" s="129"/>
      <c r="GTY471" s="73"/>
      <c r="GTZ471" s="129"/>
      <c r="GUA471" s="73"/>
      <c r="GUB471" s="129"/>
      <c r="GUC471" s="73"/>
      <c r="GUD471" s="129"/>
      <c r="GUE471" s="73"/>
      <c r="GUF471" s="129"/>
      <c r="GUG471" s="73"/>
      <c r="GUH471" s="129"/>
      <c r="GUI471" s="73"/>
      <c r="GUJ471" s="129"/>
      <c r="GUK471" s="73"/>
      <c r="GUL471" s="129"/>
      <c r="GUM471" s="73"/>
      <c r="GUN471" s="129"/>
      <c r="GUO471" s="73"/>
      <c r="GUP471" s="129"/>
      <c r="GUQ471" s="73"/>
      <c r="GUR471" s="129"/>
      <c r="GUS471" s="73"/>
      <c r="GUT471" s="129"/>
      <c r="GUU471" s="73"/>
      <c r="GUV471" s="129"/>
      <c r="GUW471" s="73"/>
      <c r="GUX471" s="129"/>
      <c r="GUY471" s="73"/>
      <c r="GUZ471" s="129"/>
      <c r="GVA471" s="73"/>
      <c r="GVB471" s="129"/>
      <c r="GVC471" s="73"/>
      <c r="GVD471" s="129"/>
      <c r="GVE471" s="73"/>
      <c r="GVF471" s="129"/>
      <c r="GVG471" s="73"/>
      <c r="GVH471" s="129"/>
      <c r="GVI471" s="73"/>
      <c r="GVJ471" s="129"/>
      <c r="GVK471" s="73"/>
      <c r="GVL471" s="129"/>
      <c r="GVM471" s="73"/>
      <c r="GVN471" s="129"/>
      <c r="GVO471" s="73"/>
      <c r="GVP471" s="129"/>
      <c r="GVQ471" s="73"/>
      <c r="GVR471" s="129"/>
      <c r="GVS471" s="73"/>
      <c r="GVT471" s="129"/>
      <c r="GVU471" s="73"/>
      <c r="GVV471" s="129"/>
      <c r="GVW471" s="73"/>
      <c r="GVX471" s="129"/>
      <c r="GVY471" s="73"/>
      <c r="GVZ471" s="129"/>
      <c r="GWA471" s="73"/>
      <c r="GWB471" s="129"/>
      <c r="GWC471" s="73"/>
      <c r="GWD471" s="129"/>
      <c r="GWE471" s="73"/>
      <c r="GWF471" s="129"/>
      <c r="GWG471" s="73"/>
      <c r="GWH471" s="129"/>
      <c r="GWI471" s="73"/>
      <c r="GWJ471" s="129"/>
      <c r="GWK471" s="73"/>
      <c r="GWL471" s="129"/>
      <c r="GWM471" s="73"/>
      <c r="GWN471" s="129"/>
      <c r="GWO471" s="73"/>
      <c r="GWP471" s="129"/>
      <c r="GWQ471" s="73"/>
      <c r="GWR471" s="129"/>
      <c r="GWS471" s="73"/>
      <c r="GWT471" s="129"/>
      <c r="GWU471" s="73"/>
      <c r="GWV471" s="129"/>
      <c r="GWW471" s="73"/>
      <c r="GWX471" s="129"/>
      <c r="GWY471" s="73"/>
      <c r="GWZ471" s="129"/>
      <c r="GXA471" s="73"/>
      <c r="GXB471" s="129"/>
      <c r="GXC471" s="73"/>
      <c r="GXD471" s="129"/>
      <c r="GXE471" s="73"/>
      <c r="GXF471" s="129"/>
      <c r="GXG471" s="73"/>
      <c r="GXH471" s="129"/>
      <c r="GXI471" s="73"/>
      <c r="GXJ471" s="129"/>
      <c r="GXK471" s="73"/>
      <c r="GXL471" s="129"/>
      <c r="GXM471" s="73"/>
      <c r="GXN471" s="129"/>
      <c r="GXO471" s="73"/>
      <c r="GXP471" s="129"/>
      <c r="GXQ471" s="73"/>
      <c r="GXR471" s="129"/>
      <c r="GXS471" s="73"/>
      <c r="GXT471" s="129"/>
      <c r="GXU471" s="73"/>
      <c r="GXV471" s="129"/>
      <c r="GXW471" s="73"/>
      <c r="GXX471" s="129"/>
      <c r="GXY471" s="73"/>
      <c r="GXZ471" s="129"/>
      <c r="GYA471" s="73"/>
      <c r="GYB471" s="129"/>
      <c r="GYC471" s="73"/>
      <c r="GYD471" s="129"/>
      <c r="GYE471" s="73"/>
      <c r="GYF471" s="129"/>
      <c r="GYG471" s="73"/>
      <c r="GYH471" s="129"/>
      <c r="GYI471" s="73"/>
      <c r="GYJ471" s="129"/>
      <c r="GYK471" s="73"/>
      <c r="GYL471" s="129"/>
      <c r="GYM471" s="73"/>
      <c r="GYN471" s="129"/>
      <c r="GYO471" s="73"/>
      <c r="GYP471" s="129"/>
      <c r="GYQ471" s="73"/>
      <c r="GYR471" s="129"/>
      <c r="GYS471" s="73"/>
      <c r="GYT471" s="129"/>
      <c r="GYU471" s="73"/>
      <c r="GYV471" s="129"/>
      <c r="GYW471" s="73"/>
      <c r="GYX471" s="129"/>
      <c r="GYY471" s="73"/>
      <c r="GYZ471" s="129"/>
      <c r="GZA471" s="73"/>
      <c r="GZB471" s="129"/>
      <c r="GZC471" s="73"/>
      <c r="GZD471" s="129"/>
      <c r="GZE471" s="73"/>
      <c r="GZF471" s="129"/>
      <c r="GZG471" s="73"/>
      <c r="GZH471" s="129"/>
      <c r="GZI471" s="73"/>
      <c r="GZJ471" s="129"/>
      <c r="GZK471" s="73"/>
      <c r="GZL471" s="129"/>
      <c r="GZM471" s="73"/>
      <c r="GZN471" s="129"/>
      <c r="GZO471" s="73"/>
      <c r="GZP471" s="129"/>
      <c r="GZQ471" s="73"/>
      <c r="GZR471" s="129"/>
      <c r="GZS471" s="73"/>
      <c r="GZT471" s="129"/>
      <c r="GZU471" s="73"/>
      <c r="GZV471" s="129"/>
      <c r="GZW471" s="73"/>
      <c r="GZX471" s="129"/>
      <c r="GZY471" s="73"/>
      <c r="GZZ471" s="129"/>
      <c r="HAA471" s="73"/>
      <c r="HAB471" s="129"/>
      <c r="HAC471" s="73"/>
      <c r="HAD471" s="129"/>
      <c r="HAE471" s="73"/>
      <c r="HAF471" s="129"/>
      <c r="HAG471" s="73"/>
      <c r="HAH471" s="129"/>
      <c r="HAI471" s="73"/>
      <c r="HAJ471" s="129"/>
      <c r="HAK471" s="73"/>
      <c r="HAL471" s="129"/>
      <c r="HAM471" s="73"/>
      <c r="HAN471" s="129"/>
      <c r="HAO471" s="73"/>
      <c r="HAP471" s="129"/>
      <c r="HAQ471" s="73"/>
      <c r="HAR471" s="129"/>
      <c r="HAS471" s="73"/>
      <c r="HAT471" s="129"/>
      <c r="HAU471" s="73"/>
      <c r="HAV471" s="129"/>
      <c r="HAW471" s="73"/>
      <c r="HAX471" s="129"/>
      <c r="HAY471" s="73"/>
      <c r="HAZ471" s="129"/>
      <c r="HBA471" s="73"/>
      <c r="HBB471" s="129"/>
      <c r="HBC471" s="73"/>
      <c r="HBD471" s="129"/>
      <c r="HBE471" s="73"/>
      <c r="HBF471" s="129"/>
      <c r="HBG471" s="73"/>
      <c r="HBH471" s="129"/>
      <c r="HBI471" s="73"/>
      <c r="HBJ471" s="129"/>
      <c r="HBK471" s="73"/>
      <c r="HBL471" s="129"/>
      <c r="HBM471" s="73"/>
      <c r="HBN471" s="129"/>
      <c r="HBO471" s="73"/>
      <c r="HBP471" s="129"/>
      <c r="HBQ471" s="73"/>
      <c r="HBR471" s="129"/>
      <c r="HBS471" s="73"/>
      <c r="HBT471" s="129"/>
      <c r="HBU471" s="73"/>
      <c r="HBV471" s="129"/>
      <c r="HBW471" s="73"/>
      <c r="HBX471" s="129"/>
      <c r="HBY471" s="73"/>
      <c r="HBZ471" s="129"/>
      <c r="HCA471" s="73"/>
      <c r="HCB471" s="129"/>
      <c r="HCC471" s="73"/>
      <c r="HCD471" s="129"/>
      <c r="HCE471" s="73"/>
      <c r="HCF471" s="129"/>
      <c r="HCG471" s="73"/>
      <c r="HCH471" s="129"/>
      <c r="HCI471" s="73"/>
      <c r="HCJ471" s="129"/>
      <c r="HCK471" s="73"/>
      <c r="HCL471" s="129"/>
      <c r="HCM471" s="73"/>
      <c r="HCN471" s="129"/>
      <c r="HCO471" s="73"/>
      <c r="HCP471" s="129"/>
      <c r="HCQ471" s="73"/>
      <c r="HCR471" s="129"/>
      <c r="HCS471" s="73"/>
      <c r="HCT471" s="129"/>
      <c r="HCU471" s="73"/>
      <c r="HCV471" s="129"/>
      <c r="HCW471" s="73"/>
      <c r="HCX471" s="129"/>
      <c r="HCY471" s="73"/>
      <c r="HCZ471" s="129"/>
      <c r="HDA471" s="73"/>
      <c r="HDB471" s="129"/>
      <c r="HDC471" s="73"/>
      <c r="HDD471" s="129"/>
      <c r="HDE471" s="73"/>
      <c r="HDF471" s="129"/>
      <c r="HDG471" s="73"/>
      <c r="HDH471" s="129"/>
      <c r="HDI471" s="73"/>
      <c r="HDJ471" s="129"/>
      <c r="HDK471" s="73"/>
      <c r="HDL471" s="129"/>
      <c r="HDM471" s="73"/>
      <c r="HDN471" s="129"/>
      <c r="HDO471" s="73"/>
      <c r="HDP471" s="129"/>
      <c r="HDQ471" s="73"/>
      <c r="HDR471" s="129"/>
      <c r="HDS471" s="73"/>
      <c r="HDT471" s="129"/>
      <c r="HDU471" s="73"/>
      <c r="HDV471" s="129"/>
      <c r="HDW471" s="73"/>
      <c r="HDX471" s="129"/>
      <c r="HDY471" s="73"/>
      <c r="HDZ471" s="129"/>
      <c r="HEA471" s="73"/>
      <c r="HEB471" s="129"/>
      <c r="HEC471" s="73"/>
      <c r="HED471" s="129"/>
      <c r="HEE471" s="73"/>
      <c r="HEF471" s="129"/>
      <c r="HEG471" s="73"/>
      <c r="HEH471" s="129"/>
      <c r="HEI471" s="73"/>
      <c r="HEJ471" s="129"/>
      <c r="HEK471" s="73"/>
      <c r="HEL471" s="129"/>
      <c r="HEM471" s="73"/>
      <c r="HEN471" s="129"/>
      <c r="HEO471" s="73"/>
      <c r="HEP471" s="129"/>
      <c r="HEQ471" s="73"/>
      <c r="HER471" s="129"/>
      <c r="HES471" s="73"/>
      <c r="HET471" s="129"/>
      <c r="HEU471" s="73"/>
      <c r="HEV471" s="129"/>
      <c r="HEW471" s="73"/>
      <c r="HEX471" s="129"/>
      <c r="HEY471" s="73"/>
      <c r="HEZ471" s="129"/>
      <c r="HFA471" s="73"/>
      <c r="HFB471" s="129"/>
      <c r="HFC471" s="73"/>
      <c r="HFD471" s="129"/>
      <c r="HFE471" s="73"/>
      <c r="HFF471" s="129"/>
      <c r="HFG471" s="73"/>
      <c r="HFH471" s="129"/>
      <c r="HFI471" s="73"/>
      <c r="HFJ471" s="129"/>
      <c r="HFK471" s="73"/>
      <c r="HFL471" s="129"/>
      <c r="HFM471" s="73"/>
      <c r="HFN471" s="129"/>
      <c r="HFO471" s="73"/>
      <c r="HFP471" s="129"/>
      <c r="HFQ471" s="73"/>
      <c r="HFR471" s="129"/>
      <c r="HFS471" s="73"/>
      <c r="HFT471" s="129"/>
      <c r="HFU471" s="73"/>
      <c r="HFV471" s="129"/>
      <c r="HFW471" s="73"/>
      <c r="HFX471" s="129"/>
      <c r="HFY471" s="73"/>
      <c r="HFZ471" s="129"/>
      <c r="HGA471" s="73"/>
      <c r="HGB471" s="129"/>
      <c r="HGC471" s="73"/>
      <c r="HGD471" s="129"/>
      <c r="HGE471" s="73"/>
      <c r="HGF471" s="129"/>
      <c r="HGG471" s="73"/>
      <c r="HGH471" s="129"/>
      <c r="HGI471" s="73"/>
      <c r="HGJ471" s="129"/>
      <c r="HGK471" s="73"/>
      <c r="HGL471" s="129"/>
      <c r="HGM471" s="73"/>
      <c r="HGN471" s="129"/>
      <c r="HGO471" s="73"/>
      <c r="HGP471" s="129"/>
      <c r="HGQ471" s="73"/>
      <c r="HGR471" s="129"/>
      <c r="HGS471" s="73"/>
      <c r="HGT471" s="129"/>
      <c r="HGU471" s="73"/>
      <c r="HGV471" s="129"/>
      <c r="HGW471" s="73"/>
      <c r="HGX471" s="129"/>
      <c r="HGY471" s="73"/>
      <c r="HGZ471" s="129"/>
      <c r="HHA471" s="73"/>
      <c r="HHB471" s="129"/>
      <c r="HHC471" s="73"/>
      <c r="HHD471" s="129"/>
      <c r="HHE471" s="73"/>
      <c r="HHF471" s="129"/>
      <c r="HHG471" s="73"/>
      <c r="HHH471" s="129"/>
      <c r="HHI471" s="73"/>
      <c r="HHJ471" s="129"/>
      <c r="HHK471" s="73"/>
      <c r="HHL471" s="129"/>
      <c r="HHM471" s="73"/>
      <c r="HHN471" s="129"/>
      <c r="HHO471" s="73"/>
      <c r="HHP471" s="129"/>
      <c r="HHQ471" s="73"/>
      <c r="HHR471" s="129"/>
      <c r="HHS471" s="73"/>
      <c r="HHT471" s="129"/>
      <c r="HHU471" s="73"/>
      <c r="HHV471" s="129"/>
      <c r="HHW471" s="73"/>
      <c r="HHX471" s="129"/>
      <c r="HHY471" s="73"/>
      <c r="HHZ471" s="129"/>
      <c r="HIA471" s="73"/>
      <c r="HIB471" s="129"/>
      <c r="HIC471" s="73"/>
      <c r="HID471" s="129"/>
      <c r="HIE471" s="73"/>
      <c r="HIF471" s="129"/>
      <c r="HIG471" s="73"/>
      <c r="HIH471" s="129"/>
      <c r="HII471" s="73"/>
      <c r="HIJ471" s="129"/>
      <c r="HIK471" s="73"/>
      <c r="HIL471" s="129"/>
      <c r="HIM471" s="73"/>
      <c r="HIN471" s="129"/>
      <c r="HIO471" s="73"/>
      <c r="HIP471" s="129"/>
      <c r="HIQ471" s="73"/>
      <c r="HIR471" s="129"/>
      <c r="HIS471" s="73"/>
      <c r="HIT471" s="129"/>
      <c r="HIU471" s="73"/>
      <c r="HIV471" s="129"/>
      <c r="HIW471" s="73"/>
      <c r="HIX471" s="129"/>
      <c r="HIY471" s="73"/>
      <c r="HIZ471" s="129"/>
      <c r="HJA471" s="73"/>
      <c r="HJB471" s="129"/>
      <c r="HJC471" s="73"/>
      <c r="HJD471" s="129"/>
      <c r="HJE471" s="73"/>
      <c r="HJF471" s="129"/>
      <c r="HJG471" s="73"/>
      <c r="HJH471" s="129"/>
      <c r="HJI471" s="73"/>
      <c r="HJJ471" s="129"/>
      <c r="HJK471" s="73"/>
      <c r="HJL471" s="129"/>
      <c r="HJM471" s="73"/>
      <c r="HJN471" s="129"/>
      <c r="HJO471" s="73"/>
      <c r="HJP471" s="129"/>
      <c r="HJQ471" s="73"/>
      <c r="HJR471" s="129"/>
      <c r="HJS471" s="73"/>
      <c r="HJT471" s="129"/>
      <c r="HJU471" s="73"/>
      <c r="HJV471" s="129"/>
      <c r="HJW471" s="73"/>
      <c r="HJX471" s="129"/>
      <c r="HJY471" s="73"/>
      <c r="HJZ471" s="129"/>
      <c r="HKA471" s="73"/>
      <c r="HKB471" s="129"/>
      <c r="HKC471" s="73"/>
      <c r="HKD471" s="129"/>
      <c r="HKE471" s="73"/>
      <c r="HKF471" s="129"/>
      <c r="HKG471" s="73"/>
      <c r="HKH471" s="129"/>
      <c r="HKI471" s="73"/>
      <c r="HKJ471" s="129"/>
      <c r="HKK471" s="73"/>
      <c r="HKL471" s="129"/>
      <c r="HKM471" s="73"/>
      <c r="HKN471" s="129"/>
      <c r="HKO471" s="73"/>
      <c r="HKP471" s="129"/>
      <c r="HKQ471" s="73"/>
      <c r="HKR471" s="129"/>
      <c r="HKS471" s="73"/>
      <c r="HKT471" s="129"/>
      <c r="HKU471" s="73"/>
      <c r="HKV471" s="129"/>
      <c r="HKW471" s="73"/>
      <c r="HKX471" s="129"/>
      <c r="HKY471" s="73"/>
      <c r="HKZ471" s="129"/>
      <c r="HLA471" s="73"/>
      <c r="HLB471" s="129"/>
      <c r="HLC471" s="73"/>
      <c r="HLD471" s="129"/>
      <c r="HLE471" s="73"/>
      <c r="HLF471" s="129"/>
      <c r="HLG471" s="73"/>
      <c r="HLH471" s="129"/>
      <c r="HLI471" s="73"/>
      <c r="HLJ471" s="129"/>
      <c r="HLK471" s="73"/>
      <c r="HLL471" s="129"/>
      <c r="HLM471" s="73"/>
      <c r="HLN471" s="129"/>
      <c r="HLO471" s="73"/>
      <c r="HLP471" s="129"/>
      <c r="HLQ471" s="73"/>
      <c r="HLR471" s="129"/>
      <c r="HLS471" s="73"/>
      <c r="HLT471" s="129"/>
      <c r="HLU471" s="73"/>
      <c r="HLV471" s="129"/>
      <c r="HLW471" s="73"/>
      <c r="HLX471" s="129"/>
      <c r="HLY471" s="73"/>
      <c r="HLZ471" s="129"/>
      <c r="HMA471" s="73"/>
      <c r="HMB471" s="129"/>
      <c r="HMC471" s="73"/>
      <c r="HMD471" s="129"/>
      <c r="HME471" s="73"/>
      <c r="HMF471" s="129"/>
      <c r="HMG471" s="73"/>
      <c r="HMH471" s="129"/>
      <c r="HMI471" s="73"/>
      <c r="HMJ471" s="129"/>
      <c r="HMK471" s="73"/>
      <c r="HML471" s="129"/>
      <c r="HMM471" s="73"/>
      <c r="HMN471" s="129"/>
      <c r="HMO471" s="73"/>
      <c r="HMP471" s="129"/>
      <c r="HMQ471" s="73"/>
      <c r="HMR471" s="129"/>
      <c r="HMS471" s="73"/>
      <c r="HMT471" s="129"/>
      <c r="HMU471" s="73"/>
      <c r="HMV471" s="129"/>
      <c r="HMW471" s="73"/>
      <c r="HMX471" s="129"/>
      <c r="HMY471" s="73"/>
      <c r="HMZ471" s="129"/>
      <c r="HNA471" s="73"/>
      <c r="HNB471" s="129"/>
      <c r="HNC471" s="73"/>
      <c r="HND471" s="129"/>
      <c r="HNE471" s="73"/>
      <c r="HNF471" s="129"/>
      <c r="HNG471" s="73"/>
      <c r="HNH471" s="129"/>
      <c r="HNI471" s="73"/>
      <c r="HNJ471" s="129"/>
      <c r="HNK471" s="73"/>
      <c r="HNL471" s="129"/>
      <c r="HNM471" s="73"/>
      <c r="HNN471" s="129"/>
      <c r="HNO471" s="73"/>
      <c r="HNP471" s="129"/>
      <c r="HNQ471" s="73"/>
      <c r="HNR471" s="129"/>
      <c r="HNS471" s="73"/>
      <c r="HNT471" s="129"/>
      <c r="HNU471" s="73"/>
      <c r="HNV471" s="129"/>
      <c r="HNW471" s="73"/>
      <c r="HNX471" s="129"/>
      <c r="HNY471" s="73"/>
      <c r="HNZ471" s="129"/>
      <c r="HOA471" s="73"/>
      <c r="HOB471" s="129"/>
      <c r="HOC471" s="73"/>
      <c r="HOD471" s="129"/>
      <c r="HOE471" s="73"/>
      <c r="HOF471" s="129"/>
      <c r="HOG471" s="73"/>
      <c r="HOH471" s="129"/>
      <c r="HOI471" s="73"/>
      <c r="HOJ471" s="129"/>
      <c r="HOK471" s="73"/>
      <c r="HOL471" s="129"/>
      <c r="HOM471" s="73"/>
      <c r="HON471" s="129"/>
      <c r="HOO471" s="73"/>
      <c r="HOP471" s="129"/>
      <c r="HOQ471" s="73"/>
      <c r="HOR471" s="129"/>
      <c r="HOS471" s="73"/>
      <c r="HOT471" s="129"/>
      <c r="HOU471" s="73"/>
      <c r="HOV471" s="129"/>
      <c r="HOW471" s="73"/>
      <c r="HOX471" s="129"/>
      <c r="HOY471" s="73"/>
      <c r="HOZ471" s="129"/>
      <c r="HPA471" s="73"/>
      <c r="HPB471" s="129"/>
      <c r="HPC471" s="73"/>
      <c r="HPD471" s="129"/>
      <c r="HPE471" s="73"/>
      <c r="HPF471" s="129"/>
      <c r="HPG471" s="73"/>
      <c r="HPH471" s="129"/>
      <c r="HPI471" s="73"/>
      <c r="HPJ471" s="129"/>
      <c r="HPK471" s="73"/>
      <c r="HPL471" s="129"/>
      <c r="HPM471" s="73"/>
      <c r="HPN471" s="129"/>
      <c r="HPO471" s="73"/>
      <c r="HPP471" s="129"/>
      <c r="HPQ471" s="73"/>
      <c r="HPR471" s="129"/>
      <c r="HPS471" s="73"/>
      <c r="HPT471" s="129"/>
      <c r="HPU471" s="73"/>
      <c r="HPV471" s="129"/>
      <c r="HPW471" s="73"/>
      <c r="HPX471" s="129"/>
      <c r="HPY471" s="73"/>
      <c r="HPZ471" s="129"/>
      <c r="HQA471" s="73"/>
      <c r="HQB471" s="129"/>
      <c r="HQC471" s="73"/>
      <c r="HQD471" s="129"/>
      <c r="HQE471" s="73"/>
      <c r="HQF471" s="129"/>
      <c r="HQG471" s="73"/>
      <c r="HQH471" s="129"/>
      <c r="HQI471" s="73"/>
      <c r="HQJ471" s="129"/>
      <c r="HQK471" s="73"/>
      <c r="HQL471" s="129"/>
      <c r="HQM471" s="73"/>
      <c r="HQN471" s="129"/>
      <c r="HQO471" s="73"/>
      <c r="HQP471" s="129"/>
      <c r="HQQ471" s="73"/>
      <c r="HQR471" s="129"/>
      <c r="HQS471" s="73"/>
      <c r="HQT471" s="129"/>
      <c r="HQU471" s="73"/>
      <c r="HQV471" s="129"/>
      <c r="HQW471" s="73"/>
      <c r="HQX471" s="129"/>
      <c r="HQY471" s="73"/>
      <c r="HQZ471" s="129"/>
      <c r="HRA471" s="73"/>
      <c r="HRB471" s="129"/>
      <c r="HRC471" s="73"/>
      <c r="HRD471" s="129"/>
      <c r="HRE471" s="73"/>
      <c r="HRF471" s="129"/>
      <c r="HRG471" s="73"/>
      <c r="HRH471" s="129"/>
      <c r="HRI471" s="73"/>
      <c r="HRJ471" s="129"/>
      <c r="HRK471" s="73"/>
      <c r="HRL471" s="129"/>
      <c r="HRM471" s="73"/>
      <c r="HRN471" s="129"/>
      <c r="HRO471" s="73"/>
      <c r="HRP471" s="129"/>
      <c r="HRQ471" s="73"/>
      <c r="HRR471" s="129"/>
      <c r="HRS471" s="73"/>
      <c r="HRT471" s="129"/>
      <c r="HRU471" s="73"/>
      <c r="HRV471" s="129"/>
      <c r="HRW471" s="73"/>
      <c r="HRX471" s="129"/>
      <c r="HRY471" s="73"/>
      <c r="HRZ471" s="129"/>
      <c r="HSA471" s="73"/>
      <c r="HSB471" s="129"/>
      <c r="HSC471" s="73"/>
      <c r="HSD471" s="129"/>
      <c r="HSE471" s="73"/>
      <c r="HSF471" s="129"/>
      <c r="HSG471" s="73"/>
      <c r="HSH471" s="129"/>
      <c r="HSI471" s="73"/>
      <c r="HSJ471" s="129"/>
      <c r="HSK471" s="73"/>
      <c r="HSL471" s="129"/>
      <c r="HSM471" s="73"/>
      <c r="HSN471" s="129"/>
      <c r="HSO471" s="73"/>
      <c r="HSP471" s="129"/>
      <c r="HSQ471" s="73"/>
      <c r="HSR471" s="129"/>
      <c r="HSS471" s="73"/>
      <c r="HST471" s="129"/>
      <c r="HSU471" s="73"/>
      <c r="HSV471" s="129"/>
      <c r="HSW471" s="73"/>
      <c r="HSX471" s="129"/>
      <c r="HSY471" s="73"/>
      <c r="HSZ471" s="129"/>
      <c r="HTA471" s="73"/>
      <c r="HTB471" s="129"/>
      <c r="HTC471" s="73"/>
      <c r="HTD471" s="129"/>
      <c r="HTE471" s="73"/>
      <c r="HTF471" s="129"/>
      <c r="HTG471" s="73"/>
      <c r="HTH471" s="129"/>
      <c r="HTI471" s="73"/>
      <c r="HTJ471" s="129"/>
      <c r="HTK471" s="73"/>
      <c r="HTL471" s="129"/>
      <c r="HTM471" s="73"/>
      <c r="HTN471" s="129"/>
      <c r="HTO471" s="73"/>
      <c r="HTP471" s="129"/>
      <c r="HTQ471" s="73"/>
      <c r="HTR471" s="129"/>
      <c r="HTS471" s="73"/>
      <c r="HTT471" s="129"/>
      <c r="HTU471" s="73"/>
      <c r="HTV471" s="129"/>
      <c r="HTW471" s="73"/>
      <c r="HTX471" s="129"/>
      <c r="HTY471" s="73"/>
      <c r="HTZ471" s="129"/>
      <c r="HUA471" s="73"/>
      <c r="HUB471" s="129"/>
      <c r="HUC471" s="73"/>
      <c r="HUD471" s="129"/>
      <c r="HUE471" s="73"/>
      <c r="HUF471" s="129"/>
      <c r="HUG471" s="73"/>
      <c r="HUH471" s="129"/>
      <c r="HUI471" s="73"/>
      <c r="HUJ471" s="129"/>
      <c r="HUK471" s="73"/>
      <c r="HUL471" s="129"/>
      <c r="HUM471" s="73"/>
      <c r="HUN471" s="129"/>
      <c r="HUO471" s="73"/>
      <c r="HUP471" s="129"/>
      <c r="HUQ471" s="73"/>
      <c r="HUR471" s="129"/>
      <c r="HUS471" s="73"/>
      <c r="HUT471" s="129"/>
      <c r="HUU471" s="73"/>
      <c r="HUV471" s="129"/>
      <c r="HUW471" s="73"/>
      <c r="HUX471" s="129"/>
      <c r="HUY471" s="73"/>
      <c r="HUZ471" s="129"/>
      <c r="HVA471" s="73"/>
      <c r="HVB471" s="129"/>
      <c r="HVC471" s="73"/>
      <c r="HVD471" s="129"/>
      <c r="HVE471" s="73"/>
      <c r="HVF471" s="129"/>
      <c r="HVG471" s="73"/>
      <c r="HVH471" s="129"/>
      <c r="HVI471" s="73"/>
      <c r="HVJ471" s="129"/>
      <c r="HVK471" s="73"/>
      <c r="HVL471" s="129"/>
      <c r="HVM471" s="73"/>
      <c r="HVN471" s="129"/>
      <c r="HVO471" s="73"/>
      <c r="HVP471" s="129"/>
      <c r="HVQ471" s="73"/>
      <c r="HVR471" s="129"/>
      <c r="HVS471" s="73"/>
      <c r="HVT471" s="129"/>
      <c r="HVU471" s="73"/>
      <c r="HVV471" s="129"/>
      <c r="HVW471" s="73"/>
      <c r="HVX471" s="129"/>
      <c r="HVY471" s="73"/>
      <c r="HVZ471" s="129"/>
      <c r="HWA471" s="73"/>
      <c r="HWB471" s="129"/>
      <c r="HWC471" s="73"/>
      <c r="HWD471" s="129"/>
      <c r="HWE471" s="73"/>
      <c r="HWF471" s="129"/>
      <c r="HWG471" s="73"/>
      <c r="HWH471" s="129"/>
      <c r="HWI471" s="73"/>
      <c r="HWJ471" s="129"/>
      <c r="HWK471" s="73"/>
      <c r="HWL471" s="129"/>
      <c r="HWM471" s="73"/>
      <c r="HWN471" s="129"/>
      <c r="HWO471" s="73"/>
      <c r="HWP471" s="129"/>
      <c r="HWQ471" s="73"/>
      <c r="HWR471" s="129"/>
      <c r="HWS471" s="73"/>
      <c r="HWT471" s="129"/>
      <c r="HWU471" s="73"/>
      <c r="HWV471" s="129"/>
      <c r="HWW471" s="73"/>
      <c r="HWX471" s="129"/>
      <c r="HWY471" s="73"/>
      <c r="HWZ471" s="129"/>
      <c r="HXA471" s="73"/>
      <c r="HXB471" s="129"/>
      <c r="HXC471" s="73"/>
      <c r="HXD471" s="129"/>
      <c r="HXE471" s="73"/>
      <c r="HXF471" s="129"/>
      <c r="HXG471" s="73"/>
      <c r="HXH471" s="129"/>
      <c r="HXI471" s="73"/>
      <c r="HXJ471" s="129"/>
      <c r="HXK471" s="73"/>
      <c r="HXL471" s="129"/>
      <c r="HXM471" s="73"/>
      <c r="HXN471" s="129"/>
      <c r="HXO471" s="73"/>
      <c r="HXP471" s="129"/>
      <c r="HXQ471" s="73"/>
      <c r="HXR471" s="129"/>
      <c r="HXS471" s="73"/>
      <c r="HXT471" s="129"/>
      <c r="HXU471" s="73"/>
      <c r="HXV471" s="129"/>
      <c r="HXW471" s="73"/>
      <c r="HXX471" s="129"/>
      <c r="HXY471" s="73"/>
      <c r="HXZ471" s="129"/>
      <c r="HYA471" s="73"/>
      <c r="HYB471" s="129"/>
      <c r="HYC471" s="73"/>
      <c r="HYD471" s="129"/>
      <c r="HYE471" s="73"/>
      <c r="HYF471" s="129"/>
      <c r="HYG471" s="73"/>
      <c r="HYH471" s="129"/>
      <c r="HYI471" s="73"/>
      <c r="HYJ471" s="129"/>
      <c r="HYK471" s="73"/>
      <c r="HYL471" s="129"/>
      <c r="HYM471" s="73"/>
      <c r="HYN471" s="129"/>
      <c r="HYO471" s="73"/>
      <c r="HYP471" s="129"/>
      <c r="HYQ471" s="73"/>
      <c r="HYR471" s="129"/>
      <c r="HYS471" s="73"/>
      <c r="HYT471" s="129"/>
      <c r="HYU471" s="73"/>
      <c r="HYV471" s="129"/>
      <c r="HYW471" s="73"/>
      <c r="HYX471" s="129"/>
      <c r="HYY471" s="73"/>
      <c r="HYZ471" s="129"/>
      <c r="HZA471" s="73"/>
      <c r="HZB471" s="129"/>
      <c r="HZC471" s="73"/>
      <c r="HZD471" s="129"/>
      <c r="HZE471" s="73"/>
      <c r="HZF471" s="129"/>
      <c r="HZG471" s="73"/>
      <c r="HZH471" s="129"/>
      <c r="HZI471" s="73"/>
      <c r="HZJ471" s="129"/>
      <c r="HZK471" s="73"/>
      <c r="HZL471" s="129"/>
      <c r="HZM471" s="73"/>
      <c r="HZN471" s="129"/>
      <c r="HZO471" s="73"/>
      <c r="HZP471" s="129"/>
      <c r="HZQ471" s="73"/>
      <c r="HZR471" s="129"/>
      <c r="HZS471" s="73"/>
      <c r="HZT471" s="129"/>
      <c r="HZU471" s="73"/>
      <c r="HZV471" s="129"/>
      <c r="HZW471" s="73"/>
      <c r="HZX471" s="129"/>
      <c r="HZY471" s="73"/>
      <c r="HZZ471" s="129"/>
      <c r="IAA471" s="73"/>
      <c r="IAB471" s="129"/>
      <c r="IAC471" s="73"/>
      <c r="IAD471" s="129"/>
      <c r="IAE471" s="73"/>
      <c r="IAF471" s="129"/>
      <c r="IAG471" s="73"/>
      <c r="IAH471" s="129"/>
      <c r="IAI471" s="73"/>
      <c r="IAJ471" s="129"/>
      <c r="IAK471" s="73"/>
      <c r="IAL471" s="129"/>
      <c r="IAM471" s="73"/>
      <c r="IAN471" s="129"/>
      <c r="IAO471" s="73"/>
      <c r="IAP471" s="129"/>
      <c r="IAQ471" s="73"/>
      <c r="IAR471" s="129"/>
      <c r="IAS471" s="73"/>
      <c r="IAT471" s="129"/>
      <c r="IAU471" s="73"/>
      <c r="IAV471" s="129"/>
      <c r="IAW471" s="73"/>
      <c r="IAX471" s="129"/>
      <c r="IAY471" s="73"/>
      <c r="IAZ471" s="129"/>
      <c r="IBA471" s="73"/>
      <c r="IBB471" s="129"/>
      <c r="IBC471" s="73"/>
      <c r="IBD471" s="129"/>
      <c r="IBE471" s="73"/>
      <c r="IBF471" s="129"/>
      <c r="IBG471" s="73"/>
      <c r="IBH471" s="129"/>
      <c r="IBI471" s="73"/>
      <c r="IBJ471" s="129"/>
      <c r="IBK471" s="73"/>
      <c r="IBL471" s="129"/>
      <c r="IBM471" s="73"/>
      <c r="IBN471" s="129"/>
      <c r="IBO471" s="73"/>
      <c r="IBP471" s="129"/>
      <c r="IBQ471" s="73"/>
      <c r="IBR471" s="129"/>
      <c r="IBS471" s="73"/>
      <c r="IBT471" s="129"/>
      <c r="IBU471" s="73"/>
      <c r="IBV471" s="129"/>
      <c r="IBW471" s="73"/>
      <c r="IBX471" s="129"/>
      <c r="IBY471" s="73"/>
      <c r="IBZ471" s="129"/>
      <c r="ICA471" s="73"/>
      <c r="ICB471" s="129"/>
      <c r="ICC471" s="73"/>
      <c r="ICD471" s="129"/>
      <c r="ICE471" s="73"/>
      <c r="ICF471" s="129"/>
      <c r="ICG471" s="73"/>
      <c r="ICH471" s="129"/>
      <c r="ICI471" s="73"/>
      <c r="ICJ471" s="129"/>
      <c r="ICK471" s="73"/>
      <c r="ICL471" s="129"/>
      <c r="ICM471" s="73"/>
      <c r="ICN471" s="129"/>
      <c r="ICO471" s="73"/>
      <c r="ICP471" s="129"/>
      <c r="ICQ471" s="73"/>
      <c r="ICR471" s="129"/>
      <c r="ICS471" s="73"/>
      <c r="ICT471" s="129"/>
      <c r="ICU471" s="73"/>
      <c r="ICV471" s="129"/>
      <c r="ICW471" s="73"/>
      <c r="ICX471" s="129"/>
      <c r="ICY471" s="73"/>
      <c r="ICZ471" s="129"/>
      <c r="IDA471" s="73"/>
      <c r="IDB471" s="129"/>
      <c r="IDC471" s="73"/>
      <c r="IDD471" s="129"/>
      <c r="IDE471" s="73"/>
      <c r="IDF471" s="129"/>
      <c r="IDG471" s="73"/>
      <c r="IDH471" s="129"/>
      <c r="IDI471" s="73"/>
      <c r="IDJ471" s="129"/>
      <c r="IDK471" s="73"/>
      <c r="IDL471" s="129"/>
      <c r="IDM471" s="73"/>
      <c r="IDN471" s="129"/>
      <c r="IDO471" s="73"/>
      <c r="IDP471" s="129"/>
      <c r="IDQ471" s="73"/>
      <c r="IDR471" s="129"/>
      <c r="IDS471" s="73"/>
      <c r="IDT471" s="129"/>
      <c r="IDU471" s="73"/>
      <c r="IDV471" s="129"/>
      <c r="IDW471" s="73"/>
      <c r="IDX471" s="129"/>
      <c r="IDY471" s="73"/>
      <c r="IDZ471" s="129"/>
      <c r="IEA471" s="73"/>
      <c r="IEB471" s="129"/>
      <c r="IEC471" s="73"/>
      <c r="IED471" s="129"/>
      <c r="IEE471" s="73"/>
      <c r="IEF471" s="129"/>
      <c r="IEG471" s="73"/>
      <c r="IEH471" s="129"/>
      <c r="IEI471" s="73"/>
      <c r="IEJ471" s="129"/>
      <c r="IEK471" s="73"/>
      <c r="IEL471" s="129"/>
      <c r="IEM471" s="73"/>
      <c r="IEN471" s="129"/>
      <c r="IEO471" s="73"/>
      <c r="IEP471" s="129"/>
      <c r="IEQ471" s="73"/>
      <c r="IER471" s="129"/>
      <c r="IES471" s="73"/>
      <c r="IET471" s="129"/>
      <c r="IEU471" s="73"/>
      <c r="IEV471" s="129"/>
      <c r="IEW471" s="73"/>
      <c r="IEX471" s="129"/>
      <c r="IEY471" s="73"/>
      <c r="IEZ471" s="129"/>
      <c r="IFA471" s="73"/>
      <c r="IFB471" s="129"/>
      <c r="IFC471" s="73"/>
      <c r="IFD471" s="129"/>
      <c r="IFE471" s="73"/>
      <c r="IFF471" s="129"/>
      <c r="IFG471" s="73"/>
      <c r="IFH471" s="129"/>
      <c r="IFI471" s="73"/>
      <c r="IFJ471" s="129"/>
      <c r="IFK471" s="73"/>
      <c r="IFL471" s="129"/>
      <c r="IFM471" s="73"/>
      <c r="IFN471" s="129"/>
      <c r="IFO471" s="73"/>
      <c r="IFP471" s="129"/>
      <c r="IFQ471" s="73"/>
      <c r="IFR471" s="129"/>
      <c r="IFS471" s="73"/>
      <c r="IFT471" s="129"/>
      <c r="IFU471" s="73"/>
      <c r="IFV471" s="129"/>
      <c r="IFW471" s="73"/>
      <c r="IFX471" s="129"/>
      <c r="IFY471" s="73"/>
      <c r="IFZ471" s="129"/>
      <c r="IGA471" s="73"/>
      <c r="IGB471" s="129"/>
      <c r="IGC471" s="73"/>
      <c r="IGD471" s="129"/>
      <c r="IGE471" s="73"/>
      <c r="IGF471" s="129"/>
      <c r="IGG471" s="73"/>
      <c r="IGH471" s="129"/>
      <c r="IGI471" s="73"/>
      <c r="IGJ471" s="129"/>
      <c r="IGK471" s="73"/>
      <c r="IGL471" s="129"/>
      <c r="IGM471" s="73"/>
      <c r="IGN471" s="129"/>
      <c r="IGO471" s="73"/>
      <c r="IGP471" s="129"/>
      <c r="IGQ471" s="73"/>
      <c r="IGR471" s="129"/>
      <c r="IGS471" s="73"/>
      <c r="IGT471" s="129"/>
      <c r="IGU471" s="73"/>
      <c r="IGV471" s="129"/>
      <c r="IGW471" s="73"/>
      <c r="IGX471" s="129"/>
      <c r="IGY471" s="73"/>
      <c r="IGZ471" s="129"/>
      <c r="IHA471" s="73"/>
      <c r="IHB471" s="129"/>
      <c r="IHC471" s="73"/>
      <c r="IHD471" s="129"/>
      <c r="IHE471" s="73"/>
      <c r="IHF471" s="129"/>
      <c r="IHG471" s="73"/>
      <c r="IHH471" s="129"/>
      <c r="IHI471" s="73"/>
      <c r="IHJ471" s="129"/>
      <c r="IHK471" s="73"/>
      <c r="IHL471" s="129"/>
      <c r="IHM471" s="73"/>
      <c r="IHN471" s="129"/>
      <c r="IHO471" s="73"/>
      <c r="IHP471" s="129"/>
      <c r="IHQ471" s="73"/>
      <c r="IHR471" s="129"/>
      <c r="IHS471" s="73"/>
      <c r="IHT471" s="129"/>
      <c r="IHU471" s="73"/>
      <c r="IHV471" s="129"/>
      <c r="IHW471" s="73"/>
      <c r="IHX471" s="129"/>
      <c r="IHY471" s="73"/>
      <c r="IHZ471" s="129"/>
      <c r="IIA471" s="73"/>
      <c r="IIB471" s="129"/>
      <c r="IIC471" s="73"/>
      <c r="IID471" s="129"/>
      <c r="IIE471" s="73"/>
      <c r="IIF471" s="129"/>
      <c r="IIG471" s="73"/>
      <c r="IIH471" s="129"/>
      <c r="III471" s="73"/>
      <c r="IIJ471" s="129"/>
      <c r="IIK471" s="73"/>
      <c r="IIL471" s="129"/>
      <c r="IIM471" s="73"/>
      <c r="IIN471" s="129"/>
      <c r="IIO471" s="73"/>
      <c r="IIP471" s="129"/>
      <c r="IIQ471" s="73"/>
      <c r="IIR471" s="129"/>
      <c r="IIS471" s="73"/>
      <c r="IIT471" s="129"/>
      <c r="IIU471" s="73"/>
      <c r="IIV471" s="129"/>
      <c r="IIW471" s="73"/>
      <c r="IIX471" s="129"/>
      <c r="IIY471" s="73"/>
      <c r="IIZ471" s="129"/>
      <c r="IJA471" s="73"/>
      <c r="IJB471" s="129"/>
      <c r="IJC471" s="73"/>
      <c r="IJD471" s="129"/>
      <c r="IJE471" s="73"/>
      <c r="IJF471" s="129"/>
      <c r="IJG471" s="73"/>
      <c r="IJH471" s="129"/>
      <c r="IJI471" s="73"/>
      <c r="IJJ471" s="129"/>
      <c r="IJK471" s="73"/>
      <c r="IJL471" s="129"/>
      <c r="IJM471" s="73"/>
      <c r="IJN471" s="129"/>
      <c r="IJO471" s="73"/>
      <c r="IJP471" s="129"/>
      <c r="IJQ471" s="73"/>
      <c r="IJR471" s="129"/>
      <c r="IJS471" s="73"/>
      <c r="IJT471" s="129"/>
      <c r="IJU471" s="73"/>
      <c r="IJV471" s="129"/>
      <c r="IJW471" s="73"/>
      <c r="IJX471" s="129"/>
      <c r="IJY471" s="73"/>
      <c r="IJZ471" s="129"/>
      <c r="IKA471" s="73"/>
      <c r="IKB471" s="129"/>
      <c r="IKC471" s="73"/>
      <c r="IKD471" s="129"/>
      <c r="IKE471" s="73"/>
      <c r="IKF471" s="129"/>
      <c r="IKG471" s="73"/>
      <c r="IKH471" s="129"/>
      <c r="IKI471" s="73"/>
      <c r="IKJ471" s="129"/>
      <c r="IKK471" s="73"/>
      <c r="IKL471" s="129"/>
      <c r="IKM471" s="73"/>
      <c r="IKN471" s="129"/>
      <c r="IKO471" s="73"/>
      <c r="IKP471" s="129"/>
      <c r="IKQ471" s="73"/>
      <c r="IKR471" s="129"/>
      <c r="IKS471" s="73"/>
      <c r="IKT471" s="129"/>
      <c r="IKU471" s="73"/>
      <c r="IKV471" s="129"/>
      <c r="IKW471" s="73"/>
      <c r="IKX471" s="129"/>
      <c r="IKY471" s="73"/>
      <c r="IKZ471" s="129"/>
      <c r="ILA471" s="73"/>
      <c r="ILB471" s="129"/>
      <c r="ILC471" s="73"/>
      <c r="ILD471" s="129"/>
      <c r="ILE471" s="73"/>
      <c r="ILF471" s="129"/>
      <c r="ILG471" s="73"/>
      <c r="ILH471" s="129"/>
      <c r="ILI471" s="73"/>
      <c r="ILJ471" s="129"/>
      <c r="ILK471" s="73"/>
      <c r="ILL471" s="129"/>
      <c r="ILM471" s="73"/>
      <c r="ILN471" s="129"/>
      <c r="ILO471" s="73"/>
      <c r="ILP471" s="129"/>
      <c r="ILQ471" s="73"/>
      <c r="ILR471" s="129"/>
      <c r="ILS471" s="73"/>
      <c r="ILT471" s="129"/>
      <c r="ILU471" s="73"/>
      <c r="ILV471" s="129"/>
      <c r="ILW471" s="73"/>
      <c r="ILX471" s="129"/>
      <c r="ILY471" s="73"/>
      <c r="ILZ471" s="129"/>
      <c r="IMA471" s="73"/>
      <c r="IMB471" s="129"/>
      <c r="IMC471" s="73"/>
      <c r="IMD471" s="129"/>
      <c r="IME471" s="73"/>
      <c r="IMF471" s="129"/>
      <c r="IMG471" s="73"/>
      <c r="IMH471" s="129"/>
      <c r="IMI471" s="73"/>
      <c r="IMJ471" s="129"/>
      <c r="IMK471" s="73"/>
      <c r="IML471" s="129"/>
      <c r="IMM471" s="73"/>
      <c r="IMN471" s="129"/>
      <c r="IMO471" s="73"/>
      <c r="IMP471" s="129"/>
      <c r="IMQ471" s="73"/>
      <c r="IMR471" s="129"/>
      <c r="IMS471" s="73"/>
      <c r="IMT471" s="129"/>
      <c r="IMU471" s="73"/>
      <c r="IMV471" s="129"/>
      <c r="IMW471" s="73"/>
      <c r="IMX471" s="129"/>
      <c r="IMY471" s="73"/>
      <c r="IMZ471" s="129"/>
      <c r="INA471" s="73"/>
      <c r="INB471" s="129"/>
      <c r="INC471" s="73"/>
      <c r="IND471" s="129"/>
      <c r="INE471" s="73"/>
      <c r="INF471" s="129"/>
      <c r="ING471" s="73"/>
      <c r="INH471" s="129"/>
      <c r="INI471" s="73"/>
      <c r="INJ471" s="129"/>
      <c r="INK471" s="73"/>
      <c r="INL471" s="129"/>
      <c r="INM471" s="73"/>
      <c r="INN471" s="129"/>
      <c r="INO471" s="73"/>
      <c r="INP471" s="129"/>
      <c r="INQ471" s="73"/>
      <c r="INR471" s="129"/>
      <c r="INS471" s="73"/>
      <c r="INT471" s="129"/>
      <c r="INU471" s="73"/>
      <c r="INV471" s="129"/>
      <c r="INW471" s="73"/>
      <c r="INX471" s="129"/>
      <c r="INY471" s="73"/>
      <c r="INZ471" s="129"/>
      <c r="IOA471" s="73"/>
      <c r="IOB471" s="129"/>
      <c r="IOC471" s="73"/>
      <c r="IOD471" s="129"/>
      <c r="IOE471" s="73"/>
      <c r="IOF471" s="129"/>
      <c r="IOG471" s="73"/>
      <c r="IOH471" s="129"/>
      <c r="IOI471" s="73"/>
      <c r="IOJ471" s="129"/>
      <c r="IOK471" s="73"/>
      <c r="IOL471" s="129"/>
      <c r="IOM471" s="73"/>
      <c r="ION471" s="129"/>
      <c r="IOO471" s="73"/>
      <c r="IOP471" s="129"/>
      <c r="IOQ471" s="73"/>
      <c r="IOR471" s="129"/>
      <c r="IOS471" s="73"/>
      <c r="IOT471" s="129"/>
      <c r="IOU471" s="73"/>
      <c r="IOV471" s="129"/>
      <c r="IOW471" s="73"/>
      <c r="IOX471" s="129"/>
      <c r="IOY471" s="73"/>
      <c r="IOZ471" s="129"/>
      <c r="IPA471" s="73"/>
      <c r="IPB471" s="129"/>
      <c r="IPC471" s="73"/>
      <c r="IPD471" s="129"/>
      <c r="IPE471" s="73"/>
      <c r="IPF471" s="129"/>
      <c r="IPG471" s="73"/>
      <c r="IPH471" s="129"/>
      <c r="IPI471" s="73"/>
      <c r="IPJ471" s="129"/>
      <c r="IPK471" s="73"/>
      <c r="IPL471" s="129"/>
      <c r="IPM471" s="73"/>
      <c r="IPN471" s="129"/>
      <c r="IPO471" s="73"/>
      <c r="IPP471" s="129"/>
      <c r="IPQ471" s="73"/>
      <c r="IPR471" s="129"/>
      <c r="IPS471" s="73"/>
      <c r="IPT471" s="129"/>
      <c r="IPU471" s="73"/>
      <c r="IPV471" s="129"/>
      <c r="IPW471" s="73"/>
      <c r="IPX471" s="129"/>
      <c r="IPY471" s="73"/>
      <c r="IPZ471" s="129"/>
      <c r="IQA471" s="73"/>
      <c r="IQB471" s="129"/>
      <c r="IQC471" s="73"/>
      <c r="IQD471" s="129"/>
      <c r="IQE471" s="73"/>
      <c r="IQF471" s="129"/>
      <c r="IQG471" s="73"/>
      <c r="IQH471" s="129"/>
      <c r="IQI471" s="73"/>
      <c r="IQJ471" s="129"/>
      <c r="IQK471" s="73"/>
      <c r="IQL471" s="129"/>
      <c r="IQM471" s="73"/>
      <c r="IQN471" s="129"/>
      <c r="IQO471" s="73"/>
      <c r="IQP471" s="129"/>
      <c r="IQQ471" s="73"/>
      <c r="IQR471" s="129"/>
      <c r="IQS471" s="73"/>
      <c r="IQT471" s="129"/>
      <c r="IQU471" s="73"/>
      <c r="IQV471" s="129"/>
      <c r="IQW471" s="73"/>
      <c r="IQX471" s="129"/>
      <c r="IQY471" s="73"/>
      <c r="IQZ471" s="129"/>
      <c r="IRA471" s="73"/>
      <c r="IRB471" s="129"/>
      <c r="IRC471" s="73"/>
      <c r="IRD471" s="129"/>
      <c r="IRE471" s="73"/>
      <c r="IRF471" s="129"/>
      <c r="IRG471" s="73"/>
      <c r="IRH471" s="129"/>
      <c r="IRI471" s="73"/>
      <c r="IRJ471" s="129"/>
      <c r="IRK471" s="73"/>
      <c r="IRL471" s="129"/>
      <c r="IRM471" s="73"/>
      <c r="IRN471" s="129"/>
      <c r="IRO471" s="73"/>
      <c r="IRP471" s="129"/>
      <c r="IRQ471" s="73"/>
      <c r="IRR471" s="129"/>
      <c r="IRS471" s="73"/>
      <c r="IRT471" s="129"/>
      <c r="IRU471" s="73"/>
      <c r="IRV471" s="129"/>
      <c r="IRW471" s="73"/>
      <c r="IRX471" s="129"/>
      <c r="IRY471" s="73"/>
      <c r="IRZ471" s="129"/>
      <c r="ISA471" s="73"/>
      <c r="ISB471" s="129"/>
      <c r="ISC471" s="73"/>
      <c r="ISD471" s="129"/>
      <c r="ISE471" s="73"/>
      <c r="ISF471" s="129"/>
      <c r="ISG471" s="73"/>
      <c r="ISH471" s="129"/>
      <c r="ISI471" s="73"/>
      <c r="ISJ471" s="129"/>
      <c r="ISK471" s="73"/>
      <c r="ISL471" s="129"/>
      <c r="ISM471" s="73"/>
      <c r="ISN471" s="129"/>
      <c r="ISO471" s="73"/>
      <c r="ISP471" s="129"/>
      <c r="ISQ471" s="73"/>
      <c r="ISR471" s="129"/>
      <c r="ISS471" s="73"/>
      <c r="IST471" s="129"/>
      <c r="ISU471" s="73"/>
      <c r="ISV471" s="129"/>
      <c r="ISW471" s="73"/>
      <c r="ISX471" s="129"/>
      <c r="ISY471" s="73"/>
      <c r="ISZ471" s="129"/>
      <c r="ITA471" s="73"/>
      <c r="ITB471" s="129"/>
      <c r="ITC471" s="73"/>
      <c r="ITD471" s="129"/>
      <c r="ITE471" s="73"/>
      <c r="ITF471" s="129"/>
      <c r="ITG471" s="73"/>
      <c r="ITH471" s="129"/>
      <c r="ITI471" s="73"/>
      <c r="ITJ471" s="129"/>
      <c r="ITK471" s="73"/>
      <c r="ITL471" s="129"/>
      <c r="ITM471" s="73"/>
      <c r="ITN471" s="129"/>
      <c r="ITO471" s="73"/>
      <c r="ITP471" s="129"/>
      <c r="ITQ471" s="73"/>
      <c r="ITR471" s="129"/>
      <c r="ITS471" s="73"/>
      <c r="ITT471" s="129"/>
      <c r="ITU471" s="73"/>
      <c r="ITV471" s="129"/>
      <c r="ITW471" s="73"/>
      <c r="ITX471" s="129"/>
      <c r="ITY471" s="73"/>
      <c r="ITZ471" s="129"/>
      <c r="IUA471" s="73"/>
      <c r="IUB471" s="129"/>
      <c r="IUC471" s="73"/>
      <c r="IUD471" s="129"/>
      <c r="IUE471" s="73"/>
      <c r="IUF471" s="129"/>
      <c r="IUG471" s="73"/>
      <c r="IUH471" s="129"/>
      <c r="IUI471" s="73"/>
      <c r="IUJ471" s="129"/>
      <c r="IUK471" s="73"/>
      <c r="IUL471" s="129"/>
      <c r="IUM471" s="73"/>
      <c r="IUN471" s="129"/>
      <c r="IUO471" s="73"/>
      <c r="IUP471" s="129"/>
      <c r="IUQ471" s="73"/>
      <c r="IUR471" s="129"/>
      <c r="IUS471" s="73"/>
      <c r="IUT471" s="129"/>
      <c r="IUU471" s="73"/>
      <c r="IUV471" s="129"/>
      <c r="IUW471" s="73"/>
      <c r="IUX471" s="129"/>
      <c r="IUY471" s="73"/>
      <c r="IUZ471" s="129"/>
      <c r="IVA471" s="73"/>
      <c r="IVB471" s="129"/>
      <c r="IVC471" s="73"/>
      <c r="IVD471" s="129"/>
      <c r="IVE471" s="73"/>
      <c r="IVF471" s="129"/>
      <c r="IVG471" s="73"/>
      <c r="IVH471" s="129"/>
      <c r="IVI471" s="73"/>
      <c r="IVJ471" s="129"/>
      <c r="IVK471" s="73"/>
      <c r="IVL471" s="129"/>
      <c r="IVM471" s="73"/>
      <c r="IVN471" s="129"/>
      <c r="IVO471" s="73"/>
      <c r="IVP471" s="129"/>
      <c r="IVQ471" s="73"/>
      <c r="IVR471" s="129"/>
      <c r="IVS471" s="73"/>
      <c r="IVT471" s="129"/>
      <c r="IVU471" s="73"/>
      <c r="IVV471" s="129"/>
      <c r="IVW471" s="73"/>
      <c r="IVX471" s="129"/>
      <c r="IVY471" s="73"/>
      <c r="IVZ471" s="129"/>
      <c r="IWA471" s="73"/>
      <c r="IWB471" s="129"/>
      <c r="IWC471" s="73"/>
      <c r="IWD471" s="129"/>
      <c r="IWE471" s="73"/>
      <c r="IWF471" s="129"/>
      <c r="IWG471" s="73"/>
      <c r="IWH471" s="129"/>
      <c r="IWI471" s="73"/>
      <c r="IWJ471" s="129"/>
      <c r="IWK471" s="73"/>
      <c r="IWL471" s="129"/>
      <c r="IWM471" s="73"/>
      <c r="IWN471" s="129"/>
      <c r="IWO471" s="73"/>
      <c r="IWP471" s="129"/>
      <c r="IWQ471" s="73"/>
      <c r="IWR471" s="129"/>
      <c r="IWS471" s="73"/>
      <c r="IWT471" s="129"/>
      <c r="IWU471" s="73"/>
      <c r="IWV471" s="129"/>
      <c r="IWW471" s="73"/>
      <c r="IWX471" s="129"/>
      <c r="IWY471" s="73"/>
      <c r="IWZ471" s="129"/>
      <c r="IXA471" s="73"/>
      <c r="IXB471" s="129"/>
      <c r="IXC471" s="73"/>
      <c r="IXD471" s="129"/>
      <c r="IXE471" s="73"/>
      <c r="IXF471" s="129"/>
      <c r="IXG471" s="73"/>
      <c r="IXH471" s="129"/>
      <c r="IXI471" s="73"/>
      <c r="IXJ471" s="129"/>
      <c r="IXK471" s="73"/>
      <c r="IXL471" s="129"/>
      <c r="IXM471" s="73"/>
      <c r="IXN471" s="129"/>
      <c r="IXO471" s="73"/>
      <c r="IXP471" s="129"/>
      <c r="IXQ471" s="73"/>
      <c r="IXR471" s="129"/>
      <c r="IXS471" s="73"/>
      <c r="IXT471" s="129"/>
      <c r="IXU471" s="73"/>
      <c r="IXV471" s="129"/>
      <c r="IXW471" s="73"/>
      <c r="IXX471" s="129"/>
      <c r="IXY471" s="73"/>
      <c r="IXZ471" s="129"/>
      <c r="IYA471" s="73"/>
      <c r="IYB471" s="129"/>
      <c r="IYC471" s="73"/>
      <c r="IYD471" s="129"/>
      <c r="IYE471" s="73"/>
      <c r="IYF471" s="129"/>
      <c r="IYG471" s="73"/>
      <c r="IYH471" s="129"/>
      <c r="IYI471" s="73"/>
      <c r="IYJ471" s="129"/>
      <c r="IYK471" s="73"/>
      <c r="IYL471" s="129"/>
      <c r="IYM471" s="73"/>
      <c r="IYN471" s="129"/>
      <c r="IYO471" s="73"/>
      <c r="IYP471" s="129"/>
      <c r="IYQ471" s="73"/>
      <c r="IYR471" s="129"/>
      <c r="IYS471" s="73"/>
      <c r="IYT471" s="129"/>
      <c r="IYU471" s="73"/>
      <c r="IYV471" s="129"/>
      <c r="IYW471" s="73"/>
      <c r="IYX471" s="129"/>
      <c r="IYY471" s="73"/>
      <c r="IYZ471" s="129"/>
      <c r="IZA471" s="73"/>
      <c r="IZB471" s="129"/>
      <c r="IZC471" s="73"/>
      <c r="IZD471" s="129"/>
      <c r="IZE471" s="73"/>
      <c r="IZF471" s="129"/>
      <c r="IZG471" s="73"/>
      <c r="IZH471" s="129"/>
      <c r="IZI471" s="73"/>
      <c r="IZJ471" s="129"/>
      <c r="IZK471" s="73"/>
      <c r="IZL471" s="129"/>
      <c r="IZM471" s="73"/>
      <c r="IZN471" s="129"/>
      <c r="IZO471" s="73"/>
      <c r="IZP471" s="129"/>
      <c r="IZQ471" s="73"/>
      <c r="IZR471" s="129"/>
      <c r="IZS471" s="73"/>
      <c r="IZT471" s="129"/>
      <c r="IZU471" s="73"/>
      <c r="IZV471" s="129"/>
      <c r="IZW471" s="73"/>
      <c r="IZX471" s="129"/>
      <c r="IZY471" s="73"/>
      <c r="IZZ471" s="129"/>
      <c r="JAA471" s="73"/>
      <c r="JAB471" s="129"/>
      <c r="JAC471" s="73"/>
      <c r="JAD471" s="129"/>
      <c r="JAE471" s="73"/>
      <c r="JAF471" s="129"/>
      <c r="JAG471" s="73"/>
      <c r="JAH471" s="129"/>
      <c r="JAI471" s="73"/>
      <c r="JAJ471" s="129"/>
      <c r="JAK471" s="73"/>
      <c r="JAL471" s="129"/>
      <c r="JAM471" s="73"/>
      <c r="JAN471" s="129"/>
      <c r="JAO471" s="73"/>
      <c r="JAP471" s="129"/>
      <c r="JAQ471" s="73"/>
      <c r="JAR471" s="129"/>
      <c r="JAS471" s="73"/>
      <c r="JAT471" s="129"/>
      <c r="JAU471" s="73"/>
      <c r="JAV471" s="129"/>
      <c r="JAW471" s="73"/>
      <c r="JAX471" s="129"/>
      <c r="JAY471" s="73"/>
      <c r="JAZ471" s="129"/>
      <c r="JBA471" s="73"/>
      <c r="JBB471" s="129"/>
      <c r="JBC471" s="73"/>
      <c r="JBD471" s="129"/>
      <c r="JBE471" s="73"/>
      <c r="JBF471" s="129"/>
      <c r="JBG471" s="73"/>
      <c r="JBH471" s="129"/>
      <c r="JBI471" s="73"/>
      <c r="JBJ471" s="129"/>
      <c r="JBK471" s="73"/>
      <c r="JBL471" s="129"/>
      <c r="JBM471" s="73"/>
      <c r="JBN471" s="129"/>
      <c r="JBO471" s="73"/>
      <c r="JBP471" s="129"/>
      <c r="JBQ471" s="73"/>
      <c r="JBR471" s="129"/>
      <c r="JBS471" s="73"/>
      <c r="JBT471" s="129"/>
      <c r="JBU471" s="73"/>
      <c r="JBV471" s="129"/>
      <c r="JBW471" s="73"/>
      <c r="JBX471" s="129"/>
      <c r="JBY471" s="73"/>
      <c r="JBZ471" s="129"/>
      <c r="JCA471" s="73"/>
      <c r="JCB471" s="129"/>
      <c r="JCC471" s="73"/>
      <c r="JCD471" s="129"/>
      <c r="JCE471" s="73"/>
      <c r="JCF471" s="129"/>
      <c r="JCG471" s="73"/>
      <c r="JCH471" s="129"/>
      <c r="JCI471" s="73"/>
      <c r="JCJ471" s="129"/>
      <c r="JCK471" s="73"/>
      <c r="JCL471" s="129"/>
      <c r="JCM471" s="73"/>
      <c r="JCN471" s="129"/>
      <c r="JCO471" s="73"/>
      <c r="JCP471" s="129"/>
      <c r="JCQ471" s="73"/>
      <c r="JCR471" s="129"/>
      <c r="JCS471" s="73"/>
      <c r="JCT471" s="129"/>
      <c r="JCU471" s="73"/>
      <c r="JCV471" s="129"/>
      <c r="JCW471" s="73"/>
      <c r="JCX471" s="129"/>
      <c r="JCY471" s="73"/>
      <c r="JCZ471" s="129"/>
      <c r="JDA471" s="73"/>
      <c r="JDB471" s="129"/>
      <c r="JDC471" s="73"/>
      <c r="JDD471" s="129"/>
      <c r="JDE471" s="73"/>
      <c r="JDF471" s="129"/>
      <c r="JDG471" s="73"/>
      <c r="JDH471" s="129"/>
      <c r="JDI471" s="73"/>
      <c r="JDJ471" s="129"/>
      <c r="JDK471" s="73"/>
      <c r="JDL471" s="129"/>
      <c r="JDM471" s="73"/>
      <c r="JDN471" s="129"/>
      <c r="JDO471" s="73"/>
      <c r="JDP471" s="129"/>
      <c r="JDQ471" s="73"/>
      <c r="JDR471" s="129"/>
      <c r="JDS471" s="73"/>
      <c r="JDT471" s="129"/>
      <c r="JDU471" s="73"/>
      <c r="JDV471" s="129"/>
      <c r="JDW471" s="73"/>
      <c r="JDX471" s="129"/>
      <c r="JDY471" s="73"/>
      <c r="JDZ471" s="129"/>
      <c r="JEA471" s="73"/>
      <c r="JEB471" s="129"/>
      <c r="JEC471" s="73"/>
      <c r="JED471" s="129"/>
      <c r="JEE471" s="73"/>
      <c r="JEF471" s="129"/>
      <c r="JEG471" s="73"/>
      <c r="JEH471" s="129"/>
      <c r="JEI471" s="73"/>
      <c r="JEJ471" s="129"/>
      <c r="JEK471" s="73"/>
      <c r="JEL471" s="129"/>
      <c r="JEM471" s="73"/>
      <c r="JEN471" s="129"/>
      <c r="JEO471" s="73"/>
      <c r="JEP471" s="129"/>
      <c r="JEQ471" s="73"/>
      <c r="JER471" s="129"/>
      <c r="JES471" s="73"/>
      <c r="JET471" s="129"/>
      <c r="JEU471" s="73"/>
      <c r="JEV471" s="129"/>
      <c r="JEW471" s="73"/>
      <c r="JEX471" s="129"/>
      <c r="JEY471" s="73"/>
      <c r="JEZ471" s="129"/>
      <c r="JFA471" s="73"/>
      <c r="JFB471" s="129"/>
      <c r="JFC471" s="73"/>
      <c r="JFD471" s="129"/>
      <c r="JFE471" s="73"/>
      <c r="JFF471" s="129"/>
      <c r="JFG471" s="73"/>
      <c r="JFH471" s="129"/>
      <c r="JFI471" s="73"/>
      <c r="JFJ471" s="129"/>
      <c r="JFK471" s="73"/>
      <c r="JFL471" s="129"/>
      <c r="JFM471" s="73"/>
      <c r="JFN471" s="129"/>
      <c r="JFO471" s="73"/>
      <c r="JFP471" s="129"/>
      <c r="JFQ471" s="73"/>
      <c r="JFR471" s="129"/>
      <c r="JFS471" s="73"/>
      <c r="JFT471" s="129"/>
      <c r="JFU471" s="73"/>
      <c r="JFV471" s="129"/>
      <c r="JFW471" s="73"/>
      <c r="JFX471" s="129"/>
      <c r="JFY471" s="73"/>
      <c r="JFZ471" s="129"/>
      <c r="JGA471" s="73"/>
      <c r="JGB471" s="129"/>
      <c r="JGC471" s="73"/>
      <c r="JGD471" s="129"/>
      <c r="JGE471" s="73"/>
      <c r="JGF471" s="129"/>
      <c r="JGG471" s="73"/>
      <c r="JGH471" s="129"/>
      <c r="JGI471" s="73"/>
      <c r="JGJ471" s="129"/>
      <c r="JGK471" s="73"/>
      <c r="JGL471" s="129"/>
      <c r="JGM471" s="73"/>
      <c r="JGN471" s="129"/>
      <c r="JGO471" s="73"/>
      <c r="JGP471" s="129"/>
      <c r="JGQ471" s="73"/>
      <c r="JGR471" s="129"/>
      <c r="JGS471" s="73"/>
      <c r="JGT471" s="129"/>
      <c r="JGU471" s="73"/>
      <c r="JGV471" s="129"/>
      <c r="JGW471" s="73"/>
      <c r="JGX471" s="129"/>
      <c r="JGY471" s="73"/>
      <c r="JGZ471" s="129"/>
      <c r="JHA471" s="73"/>
      <c r="JHB471" s="129"/>
      <c r="JHC471" s="73"/>
      <c r="JHD471" s="129"/>
      <c r="JHE471" s="73"/>
      <c r="JHF471" s="129"/>
      <c r="JHG471" s="73"/>
      <c r="JHH471" s="129"/>
      <c r="JHI471" s="73"/>
      <c r="JHJ471" s="129"/>
      <c r="JHK471" s="73"/>
      <c r="JHL471" s="129"/>
      <c r="JHM471" s="73"/>
      <c r="JHN471" s="129"/>
      <c r="JHO471" s="73"/>
      <c r="JHP471" s="129"/>
      <c r="JHQ471" s="73"/>
      <c r="JHR471" s="129"/>
      <c r="JHS471" s="73"/>
      <c r="JHT471" s="129"/>
      <c r="JHU471" s="73"/>
      <c r="JHV471" s="129"/>
      <c r="JHW471" s="73"/>
      <c r="JHX471" s="129"/>
      <c r="JHY471" s="73"/>
      <c r="JHZ471" s="129"/>
      <c r="JIA471" s="73"/>
      <c r="JIB471" s="129"/>
      <c r="JIC471" s="73"/>
      <c r="JID471" s="129"/>
      <c r="JIE471" s="73"/>
      <c r="JIF471" s="129"/>
      <c r="JIG471" s="73"/>
      <c r="JIH471" s="129"/>
      <c r="JII471" s="73"/>
      <c r="JIJ471" s="129"/>
      <c r="JIK471" s="73"/>
      <c r="JIL471" s="129"/>
      <c r="JIM471" s="73"/>
      <c r="JIN471" s="129"/>
      <c r="JIO471" s="73"/>
      <c r="JIP471" s="129"/>
      <c r="JIQ471" s="73"/>
      <c r="JIR471" s="129"/>
      <c r="JIS471" s="73"/>
      <c r="JIT471" s="129"/>
      <c r="JIU471" s="73"/>
      <c r="JIV471" s="129"/>
      <c r="JIW471" s="73"/>
      <c r="JIX471" s="129"/>
      <c r="JIY471" s="73"/>
      <c r="JIZ471" s="129"/>
      <c r="JJA471" s="73"/>
      <c r="JJB471" s="129"/>
      <c r="JJC471" s="73"/>
      <c r="JJD471" s="129"/>
      <c r="JJE471" s="73"/>
      <c r="JJF471" s="129"/>
      <c r="JJG471" s="73"/>
      <c r="JJH471" s="129"/>
      <c r="JJI471" s="73"/>
      <c r="JJJ471" s="129"/>
      <c r="JJK471" s="73"/>
      <c r="JJL471" s="129"/>
      <c r="JJM471" s="73"/>
      <c r="JJN471" s="129"/>
      <c r="JJO471" s="73"/>
      <c r="JJP471" s="129"/>
      <c r="JJQ471" s="73"/>
      <c r="JJR471" s="129"/>
      <c r="JJS471" s="73"/>
      <c r="JJT471" s="129"/>
      <c r="JJU471" s="73"/>
      <c r="JJV471" s="129"/>
      <c r="JJW471" s="73"/>
      <c r="JJX471" s="129"/>
      <c r="JJY471" s="73"/>
      <c r="JJZ471" s="129"/>
      <c r="JKA471" s="73"/>
      <c r="JKB471" s="129"/>
      <c r="JKC471" s="73"/>
      <c r="JKD471" s="129"/>
      <c r="JKE471" s="73"/>
      <c r="JKF471" s="129"/>
      <c r="JKG471" s="73"/>
      <c r="JKH471" s="129"/>
      <c r="JKI471" s="73"/>
      <c r="JKJ471" s="129"/>
      <c r="JKK471" s="73"/>
      <c r="JKL471" s="129"/>
      <c r="JKM471" s="73"/>
      <c r="JKN471" s="129"/>
      <c r="JKO471" s="73"/>
      <c r="JKP471" s="129"/>
      <c r="JKQ471" s="73"/>
      <c r="JKR471" s="129"/>
      <c r="JKS471" s="73"/>
      <c r="JKT471" s="129"/>
      <c r="JKU471" s="73"/>
      <c r="JKV471" s="129"/>
      <c r="JKW471" s="73"/>
      <c r="JKX471" s="129"/>
      <c r="JKY471" s="73"/>
      <c r="JKZ471" s="129"/>
      <c r="JLA471" s="73"/>
      <c r="JLB471" s="129"/>
      <c r="JLC471" s="73"/>
      <c r="JLD471" s="129"/>
      <c r="JLE471" s="73"/>
      <c r="JLF471" s="129"/>
      <c r="JLG471" s="73"/>
      <c r="JLH471" s="129"/>
      <c r="JLI471" s="73"/>
      <c r="JLJ471" s="129"/>
      <c r="JLK471" s="73"/>
      <c r="JLL471" s="129"/>
      <c r="JLM471" s="73"/>
      <c r="JLN471" s="129"/>
      <c r="JLO471" s="73"/>
      <c r="JLP471" s="129"/>
      <c r="JLQ471" s="73"/>
      <c r="JLR471" s="129"/>
      <c r="JLS471" s="73"/>
      <c r="JLT471" s="129"/>
      <c r="JLU471" s="73"/>
      <c r="JLV471" s="129"/>
      <c r="JLW471" s="73"/>
      <c r="JLX471" s="129"/>
      <c r="JLY471" s="73"/>
      <c r="JLZ471" s="129"/>
      <c r="JMA471" s="73"/>
      <c r="JMB471" s="129"/>
      <c r="JMC471" s="73"/>
      <c r="JMD471" s="129"/>
      <c r="JME471" s="73"/>
      <c r="JMF471" s="129"/>
      <c r="JMG471" s="73"/>
      <c r="JMH471" s="129"/>
      <c r="JMI471" s="73"/>
      <c r="JMJ471" s="129"/>
      <c r="JMK471" s="73"/>
      <c r="JML471" s="129"/>
      <c r="JMM471" s="73"/>
      <c r="JMN471" s="129"/>
      <c r="JMO471" s="73"/>
      <c r="JMP471" s="129"/>
      <c r="JMQ471" s="73"/>
      <c r="JMR471" s="129"/>
      <c r="JMS471" s="73"/>
      <c r="JMT471" s="129"/>
      <c r="JMU471" s="73"/>
      <c r="JMV471" s="129"/>
      <c r="JMW471" s="73"/>
      <c r="JMX471" s="129"/>
      <c r="JMY471" s="73"/>
      <c r="JMZ471" s="129"/>
      <c r="JNA471" s="73"/>
      <c r="JNB471" s="129"/>
      <c r="JNC471" s="73"/>
      <c r="JND471" s="129"/>
      <c r="JNE471" s="73"/>
      <c r="JNF471" s="129"/>
      <c r="JNG471" s="73"/>
      <c r="JNH471" s="129"/>
      <c r="JNI471" s="73"/>
      <c r="JNJ471" s="129"/>
      <c r="JNK471" s="73"/>
      <c r="JNL471" s="129"/>
      <c r="JNM471" s="73"/>
      <c r="JNN471" s="129"/>
      <c r="JNO471" s="73"/>
      <c r="JNP471" s="129"/>
      <c r="JNQ471" s="73"/>
      <c r="JNR471" s="129"/>
      <c r="JNS471" s="73"/>
      <c r="JNT471" s="129"/>
      <c r="JNU471" s="73"/>
      <c r="JNV471" s="129"/>
      <c r="JNW471" s="73"/>
      <c r="JNX471" s="129"/>
      <c r="JNY471" s="73"/>
      <c r="JNZ471" s="129"/>
      <c r="JOA471" s="73"/>
      <c r="JOB471" s="129"/>
      <c r="JOC471" s="73"/>
      <c r="JOD471" s="129"/>
      <c r="JOE471" s="73"/>
      <c r="JOF471" s="129"/>
      <c r="JOG471" s="73"/>
      <c r="JOH471" s="129"/>
      <c r="JOI471" s="73"/>
      <c r="JOJ471" s="129"/>
      <c r="JOK471" s="73"/>
      <c r="JOL471" s="129"/>
      <c r="JOM471" s="73"/>
      <c r="JON471" s="129"/>
      <c r="JOO471" s="73"/>
      <c r="JOP471" s="129"/>
      <c r="JOQ471" s="73"/>
      <c r="JOR471" s="129"/>
      <c r="JOS471" s="73"/>
      <c r="JOT471" s="129"/>
      <c r="JOU471" s="73"/>
      <c r="JOV471" s="129"/>
      <c r="JOW471" s="73"/>
      <c r="JOX471" s="129"/>
      <c r="JOY471" s="73"/>
      <c r="JOZ471" s="129"/>
      <c r="JPA471" s="73"/>
      <c r="JPB471" s="129"/>
      <c r="JPC471" s="73"/>
      <c r="JPD471" s="129"/>
      <c r="JPE471" s="73"/>
      <c r="JPF471" s="129"/>
      <c r="JPG471" s="73"/>
      <c r="JPH471" s="129"/>
      <c r="JPI471" s="73"/>
      <c r="JPJ471" s="129"/>
      <c r="JPK471" s="73"/>
      <c r="JPL471" s="129"/>
      <c r="JPM471" s="73"/>
      <c r="JPN471" s="129"/>
      <c r="JPO471" s="73"/>
      <c r="JPP471" s="129"/>
      <c r="JPQ471" s="73"/>
      <c r="JPR471" s="129"/>
      <c r="JPS471" s="73"/>
      <c r="JPT471" s="129"/>
      <c r="JPU471" s="73"/>
      <c r="JPV471" s="129"/>
      <c r="JPW471" s="73"/>
      <c r="JPX471" s="129"/>
      <c r="JPY471" s="73"/>
      <c r="JPZ471" s="129"/>
      <c r="JQA471" s="73"/>
      <c r="JQB471" s="129"/>
      <c r="JQC471" s="73"/>
      <c r="JQD471" s="129"/>
      <c r="JQE471" s="73"/>
      <c r="JQF471" s="129"/>
      <c r="JQG471" s="73"/>
      <c r="JQH471" s="129"/>
      <c r="JQI471" s="73"/>
      <c r="JQJ471" s="129"/>
      <c r="JQK471" s="73"/>
      <c r="JQL471" s="129"/>
      <c r="JQM471" s="73"/>
      <c r="JQN471" s="129"/>
      <c r="JQO471" s="73"/>
      <c r="JQP471" s="129"/>
      <c r="JQQ471" s="73"/>
      <c r="JQR471" s="129"/>
      <c r="JQS471" s="73"/>
      <c r="JQT471" s="129"/>
      <c r="JQU471" s="73"/>
      <c r="JQV471" s="129"/>
      <c r="JQW471" s="73"/>
      <c r="JQX471" s="129"/>
      <c r="JQY471" s="73"/>
      <c r="JQZ471" s="129"/>
      <c r="JRA471" s="73"/>
      <c r="JRB471" s="129"/>
      <c r="JRC471" s="73"/>
      <c r="JRD471" s="129"/>
      <c r="JRE471" s="73"/>
      <c r="JRF471" s="129"/>
      <c r="JRG471" s="73"/>
      <c r="JRH471" s="129"/>
      <c r="JRI471" s="73"/>
      <c r="JRJ471" s="129"/>
      <c r="JRK471" s="73"/>
      <c r="JRL471" s="129"/>
      <c r="JRM471" s="73"/>
      <c r="JRN471" s="129"/>
      <c r="JRO471" s="73"/>
      <c r="JRP471" s="129"/>
      <c r="JRQ471" s="73"/>
      <c r="JRR471" s="129"/>
      <c r="JRS471" s="73"/>
      <c r="JRT471" s="129"/>
      <c r="JRU471" s="73"/>
      <c r="JRV471" s="129"/>
      <c r="JRW471" s="73"/>
      <c r="JRX471" s="129"/>
      <c r="JRY471" s="73"/>
      <c r="JRZ471" s="129"/>
      <c r="JSA471" s="73"/>
      <c r="JSB471" s="129"/>
      <c r="JSC471" s="73"/>
      <c r="JSD471" s="129"/>
      <c r="JSE471" s="73"/>
      <c r="JSF471" s="129"/>
      <c r="JSG471" s="73"/>
      <c r="JSH471" s="129"/>
      <c r="JSI471" s="73"/>
      <c r="JSJ471" s="129"/>
      <c r="JSK471" s="73"/>
      <c r="JSL471" s="129"/>
      <c r="JSM471" s="73"/>
      <c r="JSN471" s="129"/>
      <c r="JSO471" s="73"/>
      <c r="JSP471" s="129"/>
      <c r="JSQ471" s="73"/>
      <c r="JSR471" s="129"/>
      <c r="JSS471" s="73"/>
      <c r="JST471" s="129"/>
      <c r="JSU471" s="73"/>
      <c r="JSV471" s="129"/>
      <c r="JSW471" s="73"/>
      <c r="JSX471" s="129"/>
      <c r="JSY471" s="73"/>
      <c r="JSZ471" s="129"/>
      <c r="JTA471" s="73"/>
      <c r="JTB471" s="129"/>
      <c r="JTC471" s="73"/>
      <c r="JTD471" s="129"/>
      <c r="JTE471" s="73"/>
      <c r="JTF471" s="129"/>
      <c r="JTG471" s="73"/>
      <c r="JTH471" s="129"/>
      <c r="JTI471" s="73"/>
      <c r="JTJ471" s="129"/>
      <c r="JTK471" s="73"/>
      <c r="JTL471" s="129"/>
      <c r="JTM471" s="73"/>
      <c r="JTN471" s="129"/>
      <c r="JTO471" s="73"/>
      <c r="JTP471" s="129"/>
      <c r="JTQ471" s="73"/>
      <c r="JTR471" s="129"/>
      <c r="JTS471" s="73"/>
      <c r="JTT471" s="129"/>
      <c r="JTU471" s="73"/>
      <c r="JTV471" s="129"/>
      <c r="JTW471" s="73"/>
      <c r="JTX471" s="129"/>
      <c r="JTY471" s="73"/>
      <c r="JTZ471" s="129"/>
      <c r="JUA471" s="73"/>
      <c r="JUB471" s="129"/>
      <c r="JUC471" s="73"/>
      <c r="JUD471" s="129"/>
      <c r="JUE471" s="73"/>
      <c r="JUF471" s="129"/>
      <c r="JUG471" s="73"/>
      <c r="JUH471" s="129"/>
      <c r="JUI471" s="73"/>
      <c r="JUJ471" s="129"/>
      <c r="JUK471" s="73"/>
      <c r="JUL471" s="129"/>
      <c r="JUM471" s="73"/>
      <c r="JUN471" s="129"/>
      <c r="JUO471" s="73"/>
      <c r="JUP471" s="129"/>
      <c r="JUQ471" s="73"/>
      <c r="JUR471" s="129"/>
      <c r="JUS471" s="73"/>
      <c r="JUT471" s="129"/>
      <c r="JUU471" s="73"/>
      <c r="JUV471" s="129"/>
      <c r="JUW471" s="73"/>
      <c r="JUX471" s="129"/>
      <c r="JUY471" s="73"/>
      <c r="JUZ471" s="129"/>
      <c r="JVA471" s="73"/>
      <c r="JVB471" s="129"/>
      <c r="JVC471" s="73"/>
      <c r="JVD471" s="129"/>
      <c r="JVE471" s="73"/>
      <c r="JVF471" s="129"/>
      <c r="JVG471" s="73"/>
      <c r="JVH471" s="129"/>
      <c r="JVI471" s="73"/>
      <c r="JVJ471" s="129"/>
      <c r="JVK471" s="73"/>
      <c r="JVL471" s="129"/>
      <c r="JVM471" s="73"/>
      <c r="JVN471" s="129"/>
      <c r="JVO471" s="73"/>
      <c r="JVP471" s="129"/>
      <c r="JVQ471" s="73"/>
      <c r="JVR471" s="129"/>
      <c r="JVS471" s="73"/>
      <c r="JVT471" s="129"/>
      <c r="JVU471" s="73"/>
      <c r="JVV471" s="129"/>
      <c r="JVW471" s="73"/>
      <c r="JVX471" s="129"/>
      <c r="JVY471" s="73"/>
      <c r="JVZ471" s="129"/>
      <c r="JWA471" s="73"/>
      <c r="JWB471" s="129"/>
      <c r="JWC471" s="73"/>
      <c r="JWD471" s="129"/>
      <c r="JWE471" s="73"/>
      <c r="JWF471" s="129"/>
      <c r="JWG471" s="73"/>
      <c r="JWH471" s="129"/>
      <c r="JWI471" s="73"/>
      <c r="JWJ471" s="129"/>
      <c r="JWK471" s="73"/>
      <c r="JWL471" s="129"/>
      <c r="JWM471" s="73"/>
      <c r="JWN471" s="129"/>
      <c r="JWO471" s="73"/>
      <c r="JWP471" s="129"/>
      <c r="JWQ471" s="73"/>
      <c r="JWR471" s="129"/>
      <c r="JWS471" s="73"/>
      <c r="JWT471" s="129"/>
      <c r="JWU471" s="73"/>
      <c r="JWV471" s="129"/>
      <c r="JWW471" s="73"/>
      <c r="JWX471" s="129"/>
      <c r="JWY471" s="73"/>
      <c r="JWZ471" s="129"/>
      <c r="JXA471" s="73"/>
      <c r="JXB471" s="129"/>
      <c r="JXC471" s="73"/>
      <c r="JXD471" s="129"/>
      <c r="JXE471" s="73"/>
      <c r="JXF471" s="129"/>
      <c r="JXG471" s="73"/>
      <c r="JXH471" s="129"/>
      <c r="JXI471" s="73"/>
      <c r="JXJ471" s="129"/>
      <c r="JXK471" s="73"/>
      <c r="JXL471" s="129"/>
      <c r="JXM471" s="73"/>
      <c r="JXN471" s="129"/>
      <c r="JXO471" s="73"/>
      <c r="JXP471" s="129"/>
      <c r="JXQ471" s="73"/>
      <c r="JXR471" s="129"/>
      <c r="JXS471" s="73"/>
      <c r="JXT471" s="129"/>
      <c r="JXU471" s="73"/>
      <c r="JXV471" s="129"/>
      <c r="JXW471" s="73"/>
      <c r="JXX471" s="129"/>
      <c r="JXY471" s="73"/>
      <c r="JXZ471" s="129"/>
      <c r="JYA471" s="73"/>
      <c r="JYB471" s="129"/>
      <c r="JYC471" s="73"/>
      <c r="JYD471" s="129"/>
      <c r="JYE471" s="73"/>
      <c r="JYF471" s="129"/>
      <c r="JYG471" s="73"/>
      <c r="JYH471" s="129"/>
      <c r="JYI471" s="73"/>
      <c r="JYJ471" s="129"/>
      <c r="JYK471" s="73"/>
      <c r="JYL471" s="129"/>
      <c r="JYM471" s="73"/>
      <c r="JYN471" s="129"/>
      <c r="JYO471" s="73"/>
      <c r="JYP471" s="129"/>
      <c r="JYQ471" s="73"/>
      <c r="JYR471" s="129"/>
      <c r="JYS471" s="73"/>
      <c r="JYT471" s="129"/>
      <c r="JYU471" s="73"/>
      <c r="JYV471" s="129"/>
      <c r="JYW471" s="73"/>
      <c r="JYX471" s="129"/>
      <c r="JYY471" s="73"/>
      <c r="JYZ471" s="129"/>
      <c r="JZA471" s="73"/>
      <c r="JZB471" s="129"/>
      <c r="JZC471" s="73"/>
      <c r="JZD471" s="129"/>
      <c r="JZE471" s="73"/>
      <c r="JZF471" s="129"/>
      <c r="JZG471" s="73"/>
      <c r="JZH471" s="129"/>
      <c r="JZI471" s="73"/>
      <c r="JZJ471" s="129"/>
      <c r="JZK471" s="73"/>
      <c r="JZL471" s="129"/>
      <c r="JZM471" s="73"/>
      <c r="JZN471" s="129"/>
      <c r="JZO471" s="73"/>
      <c r="JZP471" s="129"/>
      <c r="JZQ471" s="73"/>
      <c r="JZR471" s="129"/>
      <c r="JZS471" s="73"/>
      <c r="JZT471" s="129"/>
      <c r="JZU471" s="73"/>
      <c r="JZV471" s="129"/>
      <c r="JZW471" s="73"/>
      <c r="JZX471" s="129"/>
      <c r="JZY471" s="73"/>
      <c r="JZZ471" s="129"/>
      <c r="KAA471" s="73"/>
      <c r="KAB471" s="129"/>
      <c r="KAC471" s="73"/>
      <c r="KAD471" s="129"/>
      <c r="KAE471" s="73"/>
      <c r="KAF471" s="129"/>
      <c r="KAG471" s="73"/>
      <c r="KAH471" s="129"/>
      <c r="KAI471" s="73"/>
      <c r="KAJ471" s="129"/>
      <c r="KAK471" s="73"/>
      <c r="KAL471" s="129"/>
      <c r="KAM471" s="73"/>
      <c r="KAN471" s="129"/>
      <c r="KAO471" s="73"/>
      <c r="KAP471" s="129"/>
      <c r="KAQ471" s="73"/>
      <c r="KAR471" s="129"/>
      <c r="KAS471" s="73"/>
      <c r="KAT471" s="129"/>
      <c r="KAU471" s="73"/>
      <c r="KAV471" s="129"/>
      <c r="KAW471" s="73"/>
      <c r="KAX471" s="129"/>
      <c r="KAY471" s="73"/>
      <c r="KAZ471" s="129"/>
      <c r="KBA471" s="73"/>
      <c r="KBB471" s="129"/>
      <c r="KBC471" s="73"/>
      <c r="KBD471" s="129"/>
      <c r="KBE471" s="73"/>
      <c r="KBF471" s="129"/>
      <c r="KBG471" s="73"/>
      <c r="KBH471" s="129"/>
      <c r="KBI471" s="73"/>
      <c r="KBJ471" s="129"/>
      <c r="KBK471" s="73"/>
      <c r="KBL471" s="129"/>
      <c r="KBM471" s="73"/>
      <c r="KBN471" s="129"/>
      <c r="KBO471" s="73"/>
      <c r="KBP471" s="129"/>
      <c r="KBQ471" s="73"/>
      <c r="KBR471" s="129"/>
      <c r="KBS471" s="73"/>
      <c r="KBT471" s="129"/>
      <c r="KBU471" s="73"/>
      <c r="KBV471" s="129"/>
      <c r="KBW471" s="73"/>
      <c r="KBX471" s="129"/>
      <c r="KBY471" s="73"/>
      <c r="KBZ471" s="129"/>
      <c r="KCA471" s="73"/>
      <c r="KCB471" s="129"/>
      <c r="KCC471" s="73"/>
      <c r="KCD471" s="129"/>
      <c r="KCE471" s="73"/>
      <c r="KCF471" s="129"/>
      <c r="KCG471" s="73"/>
      <c r="KCH471" s="129"/>
      <c r="KCI471" s="73"/>
      <c r="KCJ471" s="129"/>
      <c r="KCK471" s="73"/>
      <c r="KCL471" s="129"/>
      <c r="KCM471" s="73"/>
      <c r="KCN471" s="129"/>
      <c r="KCO471" s="73"/>
      <c r="KCP471" s="129"/>
      <c r="KCQ471" s="73"/>
      <c r="KCR471" s="129"/>
      <c r="KCS471" s="73"/>
      <c r="KCT471" s="129"/>
      <c r="KCU471" s="73"/>
      <c r="KCV471" s="129"/>
      <c r="KCW471" s="73"/>
      <c r="KCX471" s="129"/>
      <c r="KCY471" s="73"/>
      <c r="KCZ471" s="129"/>
      <c r="KDA471" s="73"/>
      <c r="KDB471" s="129"/>
      <c r="KDC471" s="73"/>
      <c r="KDD471" s="129"/>
      <c r="KDE471" s="73"/>
      <c r="KDF471" s="129"/>
      <c r="KDG471" s="73"/>
      <c r="KDH471" s="129"/>
      <c r="KDI471" s="73"/>
      <c r="KDJ471" s="129"/>
      <c r="KDK471" s="73"/>
      <c r="KDL471" s="129"/>
      <c r="KDM471" s="73"/>
      <c r="KDN471" s="129"/>
      <c r="KDO471" s="73"/>
      <c r="KDP471" s="129"/>
      <c r="KDQ471" s="73"/>
      <c r="KDR471" s="129"/>
      <c r="KDS471" s="73"/>
      <c r="KDT471" s="129"/>
      <c r="KDU471" s="73"/>
      <c r="KDV471" s="129"/>
      <c r="KDW471" s="73"/>
      <c r="KDX471" s="129"/>
      <c r="KDY471" s="73"/>
      <c r="KDZ471" s="129"/>
      <c r="KEA471" s="73"/>
      <c r="KEB471" s="129"/>
      <c r="KEC471" s="73"/>
      <c r="KED471" s="129"/>
      <c r="KEE471" s="73"/>
      <c r="KEF471" s="129"/>
      <c r="KEG471" s="73"/>
      <c r="KEH471" s="129"/>
      <c r="KEI471" s="73"/>
      <c r="KEJ471" s="129"/>
      <c r="KEK471" s="73"/>
      <c r="KEL471" s="129"/>
      <c r="KEM471" s="73"/>
      <c r="KEN471" s="129"/>
      <c r="KEO471" s="73"/>
      <c r="KEP471" s="129"/>
      <c r="KEQ471" s="73"/>
      <c r="KER471" s="129"/>
      <c r="KES471" s="73"/>
      <c r="KET471" s="129"/>
      <c r="KEU471" s="73"/>
      <c r="KEV471" s="129"/>
      <c r="KEW471" s="73"/>
      <c r="KEX471" s="129"/>
      <c r="KEY471" s="73"/>
      <c r="KEZ471" s="129"/>
      <c r="KFA471" s="73"/>
      <c r="KFB471" s="129"/>
      <c r="KFC471" s="73"/>
      <c r="KFD471" s="129"/>
      <c r="KFE471" s="73"/>
      <c r="KFF471" s="129"/>
      <c r="KFG471" s="73"/>
      <c r="KFH471" s="129"/>
      <c r="KFI471" s="73"/>
      <c r="KFJ471" s="129"/>
      <c r="KFK471" s="73"/>
      <c r="KFL471" s="129"/>
      <c r="KFM471" s="73"/>
      <c r="KFN471" s="129"/>
      <c r="KFO471" s="73"/>
      <c r="KFP471" s="129"/>
      <c r="KFQ471" s="73"/>
      <c r="KFR471" s="129"/>
      <c r="KFS471" s="73"/>
      <c r="KFT471" s="129"/>
      <c r="KFU471" s="73"/>
      <c r="KFV471" s="129"/>
      <c r="KFW471" s="73"/>
      <c r="KFX471" s="129"/>
      <c r="KFY471" s="73"/>
      <c r="KFZ471" s="129"/>
      <c r="KGA471" s="73"/>
      <c r="KGB471" s="129"/>
      <c r="KGC471" s="73"/>
      <c r="KGD471" s="129"/>
      <c r="KGE471" s="73"/>
      <c r="KGF471" s="129"/>
      <c r="KGG471" s="73"/>
      <c r="KGH471" s="129"/>
      <c r="KGI471" s="73"/>
      <c r="KGJ471" s="129"/>
      <c r="KGK471" s="73"/>
      <c r="KGL471" s="129"/>
      <c r="KGM471" s="73"/>
      <c r="KGN471" s="129"/>
      <c r="KGO471" s="73"/>
      <c r="KGP471" s="129"/>
      <c r="KGQ471" s="73"/>
      <c r="KGR471" s="129"/>
      <c r="KGS471" s="73"/>
      <c r="KGT471" s="129"/>
      <c r="KGU471" s="73"/>
      <c r="KGV471" s="129"/>
      <c r="KGW471" s="73"/>
      <c r="KGX471" s="129"/>
      <c r="KGY471" s="73"/>
      <c r="KGZ471" s="129"/>
      <c r="KHA471" s="73"/>
      <c r="KHB471" s="129"/>
      <c r="KHC471" s="73"/>
      <c r="KHD471" s="129"/>
      <c r="KHE471" s="73"/>
      <c r="KHF471" s="129"/>
      <c r="KHG471" s="73"/>
      <c r="KHH471" s="129"/>
      <c r="KHI471" s="73"/>
      <c r="KHJ471" s="129"/>
      <c r="KHK471" s="73"/>
      <c r="KHL471" s="129"/>
      <c r="KHM471" s="73"/>
      <c r="KHN471" s="129"/>
      <c r="KHO471" s="73"/>
      <c r="KHP471" s="129"/>
      <c r="KHQ471" s="73"/>
      <c r="KHR471" s="129"/>
      <c r="KHS471" s="73"/>
      <c r="KHT471" s="129"/>
      <c r="KHU471" s="73"/>
      <c r="KHV471" s="129"/>
      <c r="KHW471" s="73"/>
      <c r="KHX471" s="129"/>
      <c r="KHY471" s="73"/>
      <c r="KHZ471" s="129"/>
      <c r="KIA471" s="73"/>
      <c r="KIB471" s="129"/>
      <c r="KIC471" s="73"/>
      <c r="KID471" s="129"/>
      <c r="KIE471" s="73"/>
      <c r="KIF471" s="129"/>
      <c r="KIG471" s="73"/>
      <c r="KIH471" s="129"/>
      <c r="KII471" s="73"/>
      <c r="KIJ471" s="129"/>
      <c r="KIK471" s="73"/>
      <c r="KIL471" s="129"/>
      <c r="KIM471" s="73"/>
      <c r="KIN471" s="129"/>
      <c r="KIO471" s="73"/>
      <c r="KIP471" s="129"/>
      <c r="KIQ471" s="73"/>
      <c r="KIR471" s="129"/>
      <c r="KIS471" s="73"/>
      <c r="KIT471" s="129"/>
      <c r="KIU471" s="73"/>
      <c r="KIV471" s="129"/>
      <c r="KIW471" s="73"/>
      <c r="KIX471" s="129"/>
      <c r="KIY471" s="73"/>
      <c r="KIZ471" s="129"/>
      <c r="KJA471" s="73"/>
      <c r="KJB471" s="129"/>
      <c r="KJC471" s="73"/>
      <c r="KJD471" s="129"/>
      <c r="KJE471" s="73"/>
      <c r="KJF471" s="129"/>
      <c r="KJG471" s="73"/>
      <c r="KJH471" s="129"/>
      <c r="KJI471" s="73"/>
      <c r="KJJ471" s="129"/>
      <c r="KJK471" s="73"/>
      <c r="KJL471" s="129"/>
      <c r="KJM471" s="73"/>
      <c r="KJN471" s="129"/>
      <c r="KJO471" s="73"/>
      <c r="KJP471" s="129"/>
      <c r="KJQ471" s="73"/>
      <c r="KJR471" s="129"/>
      <c r="KJS471" s="73"/>
      <c r="KJT471" s="129"/>
      <c r="KJU471" s="73"/>
      <c r="KJV471" s="129"/>
      <c r="KJW471" s="73"/>
      <c r="KJX471" s="129"/>
      <c r="KJY471" s="73"/>
      <c r="KJZ471" s="129"/>
      <c r="KKA471" s="73"/>
      <c r="KKB471" s="129"/>
      <c r="KKC471" s="73"/>
      <c r="KKD471" s="129"/>
      <c r="KKE471" s="73"/>
      <c r="KKF471" s="129"/>
      <c r="KKG471" s="73"/>
      <c r="KKH471" s="129"/>
      <c r="KKI471" s="73"/>
      <c r="KKJ471" s="129"/>
      <c r="KKK471" s="73"/>
      <c r="KKL471" s="129"/>
      <c r="KKM471" s="73"/>
      <c r="KKN471" s="129"/>
      <c r="KKO471" s="73"/>
      <c r="KKP471" s="129"/>
      <c r="KKQ471" s="73"/>
      <c r="KKR471" s="129"/>
      <c r="KKS471" s="73"/>
      <c r="KKT471" s="129"/>
      <c r="KKU471" s="73"/>
      <c r="KKV471" s="129"/>
      <c r="KKW471" s="73"/>
      <c r="KKX471" s="129"/>
      <c r="KKY471" s="73"/>
      <c r="KKZ471" s="129"/>
      <c r="KLA471" s="73"/>
      <c r="KLB471" s="129"/>
      <c r="KLC471" s="73"/>
      <c r="KLD471" s="129"/>
      <c r="KLE471" s="73"/>
      <c r="KLF471" s="129"/>
      <c r="KLG471" s="73"/>
      <c r="KLH471" s="129"/>
      <c r="KLI471" s="73"/>
      <c r="KLJ471" s="129"/>
      <c r="KLK471" s="73"/>
      <c r="KLL471" s="129"/>
      <c r="KLM471" s="73"/>
      <c r="KLN471" s="129"/>
      <c r="KLO471" s="73"/>
      <c r="KLP471" s="129"/>
      <c r="KLQ471" s="73"/>
      <c r="KLR471" s="129"/>
      <c r="KLS471" s="73"/>
      <c r="KLT471" s="129"/>
      <c r="KLU471" s="73"/>
      <c r="KLV471" s="129"/>
      <c r="KLW471" s="73"/>
      <c r="KLX471" s="129"/>
      <c r="KLY471" s="73"/>
      <c r="KLZ471" s="129"/>
      <c r="KMA471" s="73"/>
      <c r="KMB471" s="129"/>
      <c r="KMC471" s="73"/>
      <c r="KMD471" s="129"/>
      <c r="KME471" s="73"/>
      <c r="KMF471" s="129"/>
      <c r="KMG471" s="73"/>
      <c r="KMH471" s="129"/>
      <c r="KMI471" s="73"/>
      <c r="KMJ471" s="129"/>
      <c r="KMK471" s="73"/>
      <c r="KML471" s="129"/>
      <c r="KMM471" s="73"/>
      <c r="KMN471" s="129"/>
      <c r="KMO471" s="73"/>
      <c r="KMP471" s="129"/>
      <c r="KMQ471" s="73"/>
      <c r="KMR471" s="129"/>
      <c r="KMS471" s="73"/>
      <c r="KMT471" s="129"/>
      <c r="KMU471" s="73"/>
      <c r="KMV471" s="129"/>
      <c r="KMW471" s="73"/>
      <c r="KMX471" s="129"/>
      <c r="KMY471" s="73"/>
      <c r="KMZ471" s="129"/>
      <c r="KNA471" s="73"/>
      <c r="KNB471" s="129"/>
      <c r="KNC471" s="73"/>
      <c r="KND471" s="129"/>
      <c r="KNE471" s="73"/>
      <c r="KNF471" s="129"/>
      <c r="KNG471" s="73"/>
      <c r="KNH471" s="129"/>
      <c r="KNI471" s="73"/>
      <c r="KNJ471" s="129"/>
      <c r="KNK471" s="73"/>
      <c r="KNL471" s="129"/>
      <c r="KNM471" s="73"/>
      <c r="KNN471" s="129"/>
      <c r="KNO471" s="73"/>
      <c r="KNP471" s="129"/>
      <c r="KNQ471" s="73"/>
      <c r="KNR471" s="129"/>
      <c r="KNS471" s="73"/>
      <c r="KNT471" s="129"/>
      <c r="KNU471" s="73"/>
      <c r="KNV471" s="129"/>
      <c r="KNW471" s="73"/>
      <c r="KNX471" s="129"/>
      <c r="KNY471" s="73"/>
      <c r="KNZ471" s="129"/>
      <c r="KOA471" s="73"/>
      <c r="KOB471" s="129"/>
      <c r="KOC471" s="73"/>
      <c r="KOD471" s="129"/>
      <c r="KOE471" s="73"/>
      <c r="KOF471" s="129"/>
      <c r="KOG471" s="73"/>
      <c r="KOH471" s="129"/>
      <c r="KOI471" s="73"/>
      <c r="KOJ471" s="129"/>
      <c r="KOK471" s="73"/>
      <c r="KOL471" s="129"/>
      <c r="KOM471" s="73"/>
      <c r="KON471" s="129"/>
      <c r="KOO471" s="73"/>
      <c r="KOP471" s="129"/>
      <c r="KOQ471" s="73"/>
      <c r="KOR471" s="129"/>
      <c r="KOS471" s="73"/>
      <c r="KOT471" s="129"/>
      <c r="KOU471" s="73"/>
      <c r="KOV471" s="129"/>
      <c r="KOW471" s="73"/>
      <c r="KOX471" s="129"/>
      <c r="KOY471" s="73"/>
      <c r="KOZ471" s="129"/>
      <c r="KPA471" s="73"/>
      <c r="KPB471" s="129"/>
      <c r="KPC471" s="73"/>
      <c r="KPD471" s="129"/>
      <c r="KPE471" s="73"/>
      <c r="KPF471" s="129"/>
      <c r="KPG471" s="73"/>
      <c r="KPH471" s="129"/>
      <c r="KPI471" s="73"/>
      <c r="KPJ471" s="129"/>
      <c r="KPK471" s="73"/>
      <c r="KPL471" s="129"/>
      <c r="KPM471" s="73"/>
      <c r="KPN471" s="129"/>
      <c r="KPO471" s="73"/>
      <c r="KPP471" s="129"/>
      <c r="KPQ471" s="73"/>
      <c r="KPR471" s="129"/>
      <c r="KPS471" s="73"/>
      <c r="KPT471" s="129"/>
      <c r="KPU471" s="73"/>
      <c r="KPV471" s="129"/>
      <c r="KPW471" s="73"/>
      <c r="KPX471" s="129"/>
      <c r="KPY471" s="73"/>
      <c r="KPZ471" s="129"/>
      <c r="KQA471" s="73"/>
      <c r="KQB471" s="129"/>
      <c r="KQC471" s="73"/>
      <c r="KQD471" s="129"/>
      <c r="KQE471" s="73"/>
      <c r="KQF471" s="129"/>
      <c r="KQG471" s="73"/>
      <c r="KQH471" s="129"/>
      <c r="KQI471" s="73"/>
      <c r="KQJ471" s="129"/>
      <c r="KQK471" s="73"/>
      <c r="KQL471" s="129"/>
      <c r="KQM471" s="73"/>
      <c r="KQN471" s="129"/>
      <c r="KQO471" s="73"/>
      <c r="KQP471" s="129"/>
      <c r="KQQ471" s="73"/>
      <c r="KQR471" s="129"/>
      <c r="KQS471" s="73"/>
      <c r="KQT471" s="129"/>
      <c r="KQU471" s="73"/>
      <c r="KQV471" s="129"/>
      <c r="KQW471" s="73"/>
      <c r="KQX471" s="129"/>
      <c r="KQY471" s="73"/>
      <c r="KQZ471" s="129"/>
      <c r="KRA471" s="73"/>
      <c r="KRB471" s="129"/>
      <c r="KRC471" s="73"/>
      <c r="KRD471" s="129"/>
      <c r="KRE471" s="73"/>
      <c r="KRF471" s="129"/>
      <c r="KRG471" s="73"/>
      <c r="KRH471" s="129"/>
      <c r="KRI471" s="73"/>
      <c r="KRJ471" s="129"/>
      <c r="KRK471" s="73"/>
      <c r="KRL471" s="129"/>
      <c r="KRM471" s="73"/>
      <c r="KRN471" s="129"/>
      <c r="KRO471" s="73"/>
      <c r="KRP471" s="129"/>
      <c r="KRQ471" s="73"/>
      <c r="KRR471" s="129"/>
      <c r="KRS471" s="73"/>
      <c r="KRT471" s="129"/>
      <c r="KRU471" s="73"/>
      <c r="KRV471" s="129"/>
      <c r="KRW471" s="73"/>
      <c r="KRX471" s="129"/>
      <c r="KRY471" s="73"/>
      <c r="KRZ471" s="129"/>
      <c r="KSA471" s="73"/>
      <c r="KSB471" s="129"/>
      <c r="KSC471" s="73"/>
      <c r="KSD471" s="129"/>
      <c r="KSE471" s="73"/>
      <c r="KSF471" s="129"/>
      <c r="KSG471" s="73"/>
      <c r="KSH471" s="129"/>
      <c r="KSI471" s="73"/>
      <c r="KSJ471" s="129"/>
      <c r="KSK471" s="73"/>
      <c r="KSL471" s="129"/>
      <c r="KSM471" s="73"/>
      <c r="KSN471" s="129"/>
      <c r="KSO471" s="73"/>
      <c r="KSP471" s="129"/>
      <c r="KSQ471" s="73"/>
      <c r="KSR471" s="129"/>
      <c r="KSS471" s="73"/>
      <c r="KST471" s="129"/>
      <c r="KSU471" s="73"/>
      <c r="KSV471" s="129"/>
      <c r="KSW471" s="73"/>
      <c r="KSX471" s="129"/>
      <c r="KSY471" s="73"/>
      <c r="KSZ471" s="129"/>
      <c r="KTA471" s="73"/>
      <c r="KTB471" s="129"/>
      <c r="KTC471" s="73"/>
      <c r="KTD471" s="129"/>
      <c r="KTE471" s="73"/>
      <c r="KTF471" s="129"/>
      <c r="KTG471" s="73"/>
      <c r="KTH471" s="129"/>
      <c r="KTI471" s="73"/>
      <c r="KTJ471" s="129"/>
      <c r="KTK471" s="73"/>
      <c r="KTL471" s="129"/>
      <c r="KTM471" s="73"/>
      <c r="KTN471" s="129"/>
      <c r="KTO471" s="73"/>
      <c r="KTP471" s="129"/>
      <c r="KTQ471" s="73"/>
      <c r="KTR471" s="129"/>
      <c r="KTS471" s="73"/>
      <c r="KTT471" s="129"/>
      <c r="KTU471" s="73"/>
      <c r="KTV471" s="129"/>
      <c r="KTW471" s="73"/>
      <c r="KTX471" s="129"/>
      <c r="KTY471" s="73"/>
      <c r="KTZ471" s="129"/>
      <c r="KUA471" s="73"/>
      <c r="KUB471" s="129"/>
      <c r="KUC471" s="73"/>
      <c r="KUD471" s="129"/>
      <c r="KUE471" s="73"/>
      <c r="KUF471" s="129"/>
      <c r="KUG471" s="73"/>
      <c r="KUH471" s="129"/>
      <c r="KUI471" s="73"/>
      <c r="KUJ471" s="129"/>
      <c r="KUK471" s="73"/>
      <c r="KUL471" s="129"/>
      <c r="KUM471" s="73"/>
      <c r="KUN471" s="129"/>
      <c r="KUO471" s="73"/>
      <c r="KUP471" s="129"/>
      <c r="KUQ471" s="73"/>
      <c r="KUR471" s="129"/>
      <c r="KUS471" s="73"/>
      <c r="KUT471" s="129"/>
      <c r="KUU471" s="73"/>
      <c r="KUV471" s="129"/>
      <c r="KUW471" s="73"/>
      <c r="KUX471" s="129"/>
      <c r="KUY471" s="73"/>
      <c r="KUZ471" s="129"/>
      <c r="KVA471" s="73"/>
      <c r="KVB471" s="129"/>
      <c r="KVC471" s="73"/>
      <c r="KVD471" s="129"/>
      <c r="KVE471" s="73"/>
      <c r="KVF471" s="129"/>
      <c r="KVG471" s="73"/>
      <c r="KVH471" s="129"/>
      <c r="KVI471" s="73"/>
      <c r="KVJ471" s="129"/>
      <c r="KVK471" s="73"/>
      <c r="KVL471" s="129"/>
      <c r="KVM471" s="73"/>
      <c r="KVN471" s="129"/>
      <c r="KVO471" s="73"/>
      <c r="KVP471" s="129"/>
      <c r="KVQ471" s="73"/>
      <c r="KVR471" s="129"/>
      <c r="KVS471" s="73"/>
      <c r="KVT471" s="129"/>
      <c r="KVU471" s="73"/>
      <c r="KVV471" s="129"/>
      <c r="KVW471" s="73"/>
      <c r="KVX471" s="129"/>
      <c r="KVY471" s="73"/>
      <c r="KVZ471" s="129"/>
      <c r="KWA471" s="73"/>
      <c r="KWB471" s="129"/>
      <c r="KWC471" s="73"/>
      <c r="KWD471" s="129"/>
      <c r="KWE471" s="73"/>
      <c r="KWF471" s="129"/>
      <c r="KWG471" s="73"/>
      <c r="KWH471" s="129"/>
      <c r="KWI471" s="73"/>
      <c r="KWJ471" s="129"/>
      <c r="KWK471" s="73"/>
      <c r="KWL471" s="129"/>
      <c r="KWM471" s="73"/>
      <c r="KWN471" s="129"/>
      <c r="KWO471" s="73"/>
      <c r="KWP471" s="129"/>
      <c r="KWQ471" s="73"/>
      <c r="KWR471" s="129"/>
      <c r="KWS471" s="73"/>
      <c r="KWT471" s="129"/>
      <c r="KWU471" s="73"/>
      <c r="KWV471" s="129"/>
      <c r="KWW471" s="73"/>
      <c r="KWX471" s="129"/>
      <c r="KWY471" s="73"/>
      <c r="KWZ471" s="129"/>
      <c r="KXA471" s="73"/>
      <c r="KXB471" s="129"/>
      <c r="KXC471" s="73"/>
      <c r="KXD471" s="129"/>
      <c r="KXE471" s="73"/>
      <c r="KXF471" s="129"/>
      <c r="KXG471" s="73"/>
      <c r="KXH471" s="129"/>
      <c r="KXI471" s="73"/>
      <c r="KXJ471" s="129"/>
      <c r="KXK471" s="73"/>
      <c r="KXL471" s="129"/>
      <c r="KXM471" s="73"/>
      <c r="KXN471" s="129"/>
      <c r="KXO471" s="73"/>
      <c r="KXP471" s="129"/>
      <c r="KXQ471" s="73"/>
      <c r="KXR471" s="129"/>
      <c r="KXS471" s="73"/>
      <c r="KXT471" s="129"/>
      <c r="KXU471" s="73"/>
      <c r="KXV471" s="129"/>
      <c r="KXW471" s="73"/>
      <c r="KXX471" s="129"/>
      <c r="KXY471" s="73"/>
      <c r="KXZ471" s="129"/>
      <c r="KYA471" s="73"/>
      <c r="KYB471" s="129"/>
      <c r="KYC471" s="73"/>
      <c r="KYD471" s="129"/>
      <c r="KYE471" s="73"/>
      <c r="KYF471" s="129"/>
      <c r="KYG471" s="73"/>
      <c r="KYH471" s="129"/>
      <c r="KYI471" s="73"/>
      <c r="KYJ471" s="129"/>
      <c r="KYK471" s="73"/>
      <c r="KYL471" s="129"/>
      <c r="KYM471" s="73"/>
      <c r="KYN471" s="129"/>
      <c r="KYO471" s="73"/>
      <c r="KYP471" s="129"/>
      <c r="KYQ471" s="73"/>
      <c r="KYR471" s="129"/>
      <c r="KYS471" s="73"/>
      <c r="KYT471" s="129"/>
      <c r="KYU471" s="73"/>
      <c r="KYV471" s="129"/>
      <c r="KYW471" s="73"/>
      <c r="KYX471" s="129"/>
      <c r="KYY471" s="73"/>
      <c r="KYZ471" s="129"/>
      <c r="KZA471" s="73"/>
      <c r="KZB471" s="129"/>
      <c r="KZC471" s="73"/>
      <c r="KZD471" s="129"/>
      <c r="KZE471" s="73"/>
      <c r="KZF471" s="129"/>
      <c r="KZG471" s="73"/>
      <c r="KZH471" s="129"/>
      <c r="KZI471" s="73"/>
      <c r="KZJ471" s="129"/>
      <c r="KZK471" s="73"/>
      <c r="KZL471" s="129"/>
      <c r="KZM471" s="73"/>
      <c r="KZN471" s="129"/>
      <c r="KZO471" s="73"/>
      <c r="KZP471" s="129"/>
      <c r="KZQ471" s="73"/>
      <c r="KZR471" s="129"/>
      <c r="KZS471" s="73"/>
      <c r="KZT471" s="129"/>
      <c r="KZU471" s="73"/>
      <c r="KZV471" s="129"/>
      <c r="KZW471" s="73"/>
      <c r="KZX471" s="129"/>
      <c r="KZY471" s="73"/>
      <c r="KZZ471" s="129"/>
      <c r="LAA471" s="73"/>
      <c r="LAB471" s="129"/>
      <c r="LAC471" s="73"/>
      <c r="LAD471" s="129"/>
      <c r="LAE471" s="73"/>
      <c r="LAF471" s="129"/>
      <c r="LAG471" s="73"/>
      <c r="LAH471" s="129"/>
      <c r="LAI471" s="73"/>
      <c r="LAJ471" s="129"/>
      <c r="LAK471" s="73"/>
      <c r="LAL471" s="129"/>
      <c r="LAM471" s="73"/>
      <c r="LAN471" s="129"/>
      <c r="LAO471" s="73"/>
      <c r="LAP471" s="129"/>
      <c r="LAQ471" s="73"/>
      <c r="LAR471" s="129"/>
      <c r="LAS471" s="73"/>
      <c r="LAT471" s="129"/>
      <c r="LAU471" s="73"/>
      <c r="LAV471" s="129"/>
      <c r="LAW471" s="73"/>
      <c r="LAX471" s="129"/>
      <c r="LAY471" s="73"/>
      <c r="LAZ471" s="129"/>
      <c r="LBA471" s="73"/>
      <c r="LBB471" s="129"/>
      <c r="LBC471" s="73"/>
      <c r="LBD471" s="129"/>
      <c r="LBE471" s="73"/>
      <c r="LBF471" s="129"/>
      <c r="LBG471" s="73"/>
      <c r="LBH471" s="129"/>
      <c r="LBI471" s="73"/>
      <c r="LBJ471" s="129"/>
      <c r="LBK471" s="73"/>
      <c r="LBL471" s="129"/>
      <c r="LBM471" s="73"/>
      <c r="LBN471" s="129"/>
      <c r="LBO471" s="73"/>
      <c r="LBP471" s="129"/>
      <c r="LBQ471" s="73"/>
      <c r="LBR471" s="129"/>
      <c r="LBS471" s="73"/>
      <c r="LBT471" s="129"/>
      <c r="LBU471" s="73"/>
      <c r="LBV471" s="129"/>
      <c r="LBW471" s="73"/>
      <c r="LBX471" s="129"/>
      <c r="LBY471" s="73"/>
      <c r="LBZ471" s="129"/>
      <c r="LCA471" s="73"/>
      <c r="LCB471" s="129"/>
      <c r="LCC471" s="73"/>
      <c r="LCD471" s="129"/>
      <c r="LCE471" s="73"/>
      <c r="LCF471" s="129"/>
      <c r="LCG471" s="73"/>
      <c r="LCH471" s="129"/>
      <c r="LCI471" s="73"/>
      <c r="LCJ471" s="129"/>
      <c r="LCK471" s="73"/>
      <c r="LCL471" s="129"/>
      <c r="LCM471" s="73"/>
      <c r="LCN471" s="129"/>
      <c r="LCO471" s="73"/>
      <c r="LCP471" s="129"/>
      <c r="LCQ471" s="73"/>
      <c r="LCR471" s="129"/>
      <c r="LCS471" s="73"/>
      <c r="LCT471" s="129"/>
      <c r="LCU471" s="73"/>
      <c r="LCV471" s="129"/>
      <c r="LCW471" s="73"/>
      <c r="LCX471" s="129"/>
      <c r="LCY471" s="73"/>
      <c r="LCZ471" s="129"/>
      <c r="LDA471" s="73"/>
      <c r="LDB471" s="129"/>
      <c r="LDC471" s="73"/>
      <c r="LDD471" s="129"/>
      <c r="LDE471" s="73"/>
      <c r="LDF471" s="129"/>
      <c r="LDG471" s="73"/>
      <c r="LDH471" s="129"/>
      <c r="LDI471" s="73"/>
      <c r="LDJ471" s="129"/>
      <c r="LDK471" s="73"/>
      <c r="LDL471" s="129"/>
      <c r="LDM471" s="73"/>
      <c r="LDN471" s="129"/>
      <c r="LDO471" s="73"/>
      <c r="LDP471" s="129"/>
      <c r="LDQ471" s="73"/>
      <c r="LDR471" s="129"/>
      <c r="LDS471" s="73"/>
      <c r="LDT471" s="129"/>
      <c r="LDU471" s="73"/>
      <c r="LDV471" s="129"/>
      <c r="LDW471" s="73"/>
      <c r="LDX471" s="129"/>
      <c r="LDY471" s="73"/>
      <c r="LDZ471" s="129"/>
      <c r="LEA471" s="73"/>
      <c r="LEB471" s="129"/>
      <c r="LEC471" s="73"/>
      <c r="LED471" s="129"/>
      <c r="LEE471" s="73"/>
      <c r="LEF471" s="129"/>
      <c r="LEG471" s="73"/>
      <c r="LEH471" s="129"/>
      <c r="LEI471" s="73"/>
      <c r="LEJ471" s="129"/>
      <c r="LEK471" s="73"/>
      <c r="LEL471" s="129"/>
      <c r="LEM471" s="73"/>
      <c r="LEN471" s="129"/>
      <c r="LEO471" s="73"/>
      <c r="LEP471" s="129"/>
      <c r="LEQ471" s="73"/>
      <c r="LER471" s="129"/>
      <c r="LES471" s="73"/>
      <c r="LET471" s="129"/>
      <c r="LEU471" s="73"/>
      <c r="LEV471" s="129"/>
      <c r="LEW471" s="73"/>
      <c r="LEX471" s="129"/>
      <c r="LEY471" s="73"/>
      <c r="LEZ471" s="129"/>
      <c r="LFA471" s="73"/>
      <c r="LFB471" s="129"/>
      <c r="LFC471" s="73"/>
      <c r="LFD471" s="129"/>
      <c r="LFE471" s="73"/>
      <c r="LFF471" s="129"/>
      <c r="LFG471" s="73"/>
      <c r="LFH471" s="129"/>
      <c r="LFI471" s="73"/>
      <c r="LFJ471" s="129"/>
      <c r="LFK471" s="73"/>
      <c r="LFL471" s="129"/>
      <c r="LFM471" s="73"/>
      <c r="LFN471" s="129"/>
      <c r="LFO471" s="73"/>
      <c r="LFP471" s="129"/>
      <c r="LFQ471" s="73"/>
      <c r="LFR471" s="129"/>
      <c r="LFS471" s="73"/>
      <c r="LFT471" s="129"/>
      <c r="LFU471" s="73"/>
      <c r="LFV471" s="129"/>
      <c r="LFW471" s="73"/>
      <c r="LFX471" s="129"/>
      <c r="LFY471" s="73"/>
      <c r="LFZ471" s="129"/>
      <c r="LGA471" s="73"/>
      <c r="LGB471" s="129"/>
      <c r="LGC471" s="73"/>
      <c r="LGD471" s="129"/>
      <c r="LGE471" s="73"/>
      <c r="LGF471" s="129"/>
      <c r="LGG471" s="73"/>
      <c r="LGH471" s="129"/>
      <c r="LGI471" s="73"/>
      <c r="LGJ471" s="129"/>
      <c r="LGK471" s="73"/>
      <c r="LGL471" s="129"/>
      <c r="LGM471" s="73"/>
      <c r="LGN471" s="129"/>
      <c r="LGO471" s="73"/>
      <c r="LGP471" s="129"/>
      <c r="LGQ471" s="73"/>
      <c r="LGR471" s="129"/>
      <c r="LGS471" s="73"/>
      <c r="LGT471" s="129"/>
      <c r="LGU471" s="73"/>
      <c r="LGV471" s="129"/>
      <c r="LGW471" s="73"/>
      <c r="LGX471" s="129"/>
      <c r="LGY471" s="73"/>
      <c r="LGZ471" s="129"/>
      <c r="LHA471" s="73"/>
      <c r="LHB471" s="129"/>
      <c r="LHC471" s="73"/>
      <c r="LHD471" s="129"/>
      <c r="LHE471" s="73"/>
      <c r="LHF471" s="129"/>
      <c r="LHG471" s="73"/>
      <c r="LHH471" s="129"/>
      <c r="LHI471" s="73"/>
      <c r="LHJ471" s="129"/>
      <c r="LHK471" s="73"/>
      <c r="LHL471" s="129"/>
      <c r="LHM471" s="73"/>
      <c r="LHN471" s="129"/>
      <c r="LHO471" s="73"/>
      <c r="LHP471" s="129"/>
      <c r="LHQ471" s="73"/>
      <c r="LHR471" s="129"/>
      <c r="LHS471" s="73"/>
      <c r="LHT471" s="129"/>
      <c r="LHU471" s="73"/>
      <c r="LHV471" s="129"/>
      <c r="LHW471" s="73"/>
      <c r="LHX471" s="129"/>
      <c r="LHY471" s="73"/>
      <c r="LHZ471" s="129"/>
      <c r="LIA471" s="73"/>
      <c r="LIB471" s="129"/>
      <c r="LIC471" s="73"/>
      <c r="LID471" s="129"/>
      <c r="LIE471" s="73"/>
      <c r="LIF471" s="129"/>
      <c r="LIG471" s="73"/>
      <c r="LIH471" s="129"/>
      <c r="LII471" s="73"/>
      <c r="LIJ471" s="129"/>
      <c r="LIK471" s="73"/>
      <c r="LIL471" s="129"/>
      <c r="LIM471" s="73"/>
      <c r="LIN471" s="129"/>
      <c r="LIO471" s="73"/>
      <c r="LIP471" s="129"/>
      <c r="LIQ471" s="73"/>
      <c r="LIR471" s="129"/>
      <c r="LIS471" s="73"/>
      <c r="LIT471" s="129"/>
      <c r="LIU471" s="73"/>
      <c r="LIV471" s="129"/>
      <c r="LIW471" s="73"/>
      <c r="LIX471" s="129"/>
      <c r="LIY471" s="73"/>
      <c r="LIZ471" s="129"/>
      <c r="LJA471" s="73"/>
      <c r="LJB471" s="129"/>
      <c r="LJC471" s="73"/>
      <c r="LJD471" s="129"/>
      <c r="LJE471" s="73"/>
      <c r="LJF471" s="129"/>
      <c r="LJG471" s="73"/>
      <c r="LJH471" s="129"/>
      <c r="LJI471" s="73"/>
      <c r="LJJ471" s="129"/>
      <c r="LJK471" s="73"/>
      <c r="LJL471" s="129"/>
      <c r="LJM471" s="73"/>
      <c r="LJN471" s="129"/>
      <c r="LJO471" s="73"/>
      <c r="LJP471" s="129"/>
      <c r="LJQ471" s="73"/>
      <c r="LJR471" s="129"/>
      <c r="LJS471" s="73"/>
      <c r="LJT471" s="129"/>
      <c r="LJU471" s="73"/>
      <c r="LJV471" s="129"/>
      <c r="LJW471" s="73"/>
      <c r="LJX471" s="129"/>
      <c r="LJY471" s="73"/>
      <c r="LJZ471" s="129"/>
      <c r="LKA471" s="73"/>
      <c r="LKB471" s="129"/>
      <c r="LKC471" s="73"/>
      <c r="LKD471" s="129"/>
      <c r="LKE471" s="73"/>
      <c r="LKF471" s="129"/>
      <c r="LKG471" s="73"/>
      <c r="LKH471" s="129"/>
      <c r="LKI471" s="73"/>
      <c r="LKJ471" s="129"/>
      <c r="LKK471" s="73"/>
      <c r="LKL471" s="129"/>
      <c r="LKM471" s="73"/>
      <c r="LKN471" s="129"/>
      <c r="LKO471" s="73"/>
      <c r="LKP471" s="129"/>
      <c r="LKQ471" s="73"/>
      <c r="LKR471" s="129"/>
      <c r="LKS471" s="73"/>
      <c r="LKT471" s="129"/>
      <c r="LKU471" s="73"/>
      <c r="LKV471" s="129"/>
      <c r="LKW471" s="73"/>
      <c r="LKX471" s="129"/>
      <c r="LKY471" s="73"/>
      <c r="LKZ471" s="129"/>
      <c r="LLA471" s="73"/>
      <c r="LLB471" s="129"/>
      <c r="LLC471" s="73"/>
      <c r="LLD471" s="129"/>
      <c r="LLE471" s="73"/>
      <c r="LLF471" s="129"/>
      <c r="LLG471" s="73"/>
      <c r="LLH471" s="129"/>
      <c r="LLI471" s="73"/>
      <c r="LLJ471" s="129"/>
      <c r="LLK471" s="73"/>
      <c r="LLL471" s="129"/>
      <c r="LLM471" s="73"/>
      <c r="LLN471" s="129"/>
      <c r="LLO471" s="73"/>
      <c r="LLP471" s="129"/>
      <c r="LLQ471" s="73"/>
      <c r="LLR471" s="129"/>
      <c r="LLS471" s="73"/>
      <c r="LLT471" s="129"/>
      <c r="LLU471" s="73"/>
      <c r="LLV471" s="129"/>
      <c r="LLW471" s="73"/>
      <c r="LLX471" s="129"/>
      <c r="LLY471" s="73"/>
      <c r="LLZ471" s="129"/>
      <c r="LMA471" s="73"/>
      <c r="LMB471" s="129"/>
      <c r="LMC471" s="73"/>
      <c r="LMD471" s="129"/>
      <c r="LME471" s="73"/>
      <c r="LMF471" s="129"/>
      <c r="LMG471" s="73"/>
      <c r="LMH471" s="129"/>
      <c r="LMI471" s="73"/>
      <c r="LMJ471" s="129"/>
      <c r="LMK471" s="73"/>
      <c r="LML471" s="129"/>
      <c r="LMM471" s="73"/>
      <c r="LMN471" s="129"/>
      <c r="LMO471" s="73"/>
      <c r="LMP471" s="129"/>
      <c r="LMQ471" s="73"/>
      <c r="LMR471" s="129"/>
      <c r="LMS471" s="73"/>
      <c r="LMT471" s="129"/>
      <c r="LMU471" s="73"/>
      <c r="LMV471" s="129"/>
      <c r="LMW471" s="73"/>
      <c r="LMX471" s="129"/>
      <c r="LMY471" s="73"/>
      <c r="LMZ471" s="129"/>
      <c r="LNA471" s="73"/>
      <c r="LNB471" s="129"/>
      <c r="LNC471" s="73"/>
      <c r="LND471" s="129"/>
      <c r="LNE471" s="73"/>
      <c r="LNF471" s="129"/>
      <c r="LNG471" s="73"/>
      <c r="LNH471" s="129"/>
      <c r="LNI471" s="73"/>
      <c r="LNJ471" s="129"/>
      <c r="LNK471" s="73"/>
      <c r="LNL471" s="129"/>
      <c r="LNM471" s="73"/>
      <c r="LNN471" s="129"/>
      <c r="LNO471" s="73"/>
      <c r="LNP471" s="129"/>
      <c r="LNQ471" s="73"/>
      <c r="LNR471" s="129"/>
      <c r="LNS471" s="73"/>
      <c r="LNT471" s="129"/>
      <c r="LNU471" s="73"/>
      <c r="LNV471" s="129"/>
      <c r="LNW471" s="73"/>
      <c r="LNX471" s="129"/>
      <c r="LNY471" s="73"/>
      <c r="LNZ471" s="129"/>
      <c r="LOA471" s="73"/>
      <c r="LOB471" s="129"/>
      <c r="LOC471" s="73"/>
      <c r="LOD471" s="129"/>
      <c r="LOE471" s="73"/>
      <c r="LOF471" s="129"/>
      <c r="LOG471" s="73"/>
      <c r="LOH471" s="129"/>
      <c r="LOI471" s="73"/>
      <c r="LOJ471" s="129"/>
      <c r="LOK471" s="73"/>
      <c r="LOL471" s="129"/>
      <c r="LOM471" s="73"/>
      <c r="LON471" s="129"/>
      <c r="LOO471" s="73"/>
      <c r="LOP471" s="129"/>
      <c r="LOQ471" s="73"/>
      <c r="LOR471" s="129"/>
      <c r="LOS471" s="73"/>
      <c r="LOT471" s="129"/>
      <c r="LOU471" s="73"/>
      <c r="LOV471" s="129"/>
      <c r="LOW471" s="73"/>
      <c r="LOX471" s="129"/>
      <c r="LOY471" s="73"/>
      <c r="LOZ471" s="129"/>
      <c r="LPA471" s="73"/>
      <c r="LPB471" s="129"/>
      <c r="LPC471" s="73"/>
      <c r="LPD471" s="129"/>
      <c r="LPE471" s="73"/>
      <c r="LPF471" s="129"/>
      <c r="LPG471" s="73"/>
      <c r="LPH471" s="129"/>
      <c r="LPI471" s="73"/>
      <c r="LPJ471" s="129"/>
      <c r="LPK471" s="73"/>
      <c r="LPL471" s="129"/>
      <c r="LPM471" s="73"/>
      <c r="LPN471" s="129"/>
      <c r="LPO471" s="73"/>
      <c r="LPP471" s="129"/>
      <c r="LPQ471" s="73"/>
      <c r="LPR471" s="129"/>
      <c r="LPS471" s="73"/>
      <c r="LPT471" s="129"/>
      <c r="LPU471" s="73"/>
      <c r="LPV471" s="129"/>
      <c r="LPW471" s="73"/>
      <c r="LPX471" s="129"/>
      <c r="LPY471" s="73"/>
      <c r="LPZ471" s="129"/>
      <c r="LQA471" s="73"/>
      <c r="LQB471" s="129"/>
      <c r="LQC471" s="73"/>
      <c r="LQD471" s="129"/>
      <c r="LQE471" s="73"/>
      <c r="LQF471" s="129"/>
      <c r="LQG471" s="73"/>
      <c r="LQH471" s="129"/>
      <c r="LQI471" s="73"/>
      <c r="LQJ471" s="129"/>
      <c r="LQK471" s="73"/>
      <c r="LQL471" s="129"/>
      <c r="LQM471" s="73"/>
      <c r="LQN471" s="129"/>
      <c r="LQO471" s="73"/>
      <c r="LQP471" s="129"/>
      <c r="LQQ471" s="73"/>
      <c r="LQR471" s="129"/>
      <c r="LQS471" s="73"/>
      <c r="LQT471" s="129"/>
      <c r="LQU471" s="73"/>
      <c r="LQV471" s="129"/>
      <c r="LQW471" s="73"/>
      <c r="LQX471" s="129"/>
      <c r="LQY471" s="73"/>
      <c r="LQZ471" s="129"/>
      <c r="LRA471" s="73"/>
      <c r="LRB471" s="129"/>
      <c r="LRC471" s="73"/>
      <c r="LRD471" s="129"/>
      <c r="LRE471" s="73"/>
      <c r="LRF471" s="129"/>
      <c r="LRG471" s="73"/>
      <c r="LRH471" s="129"/>
      <c r="LRI471" s="73"/>
      <c r="LRJ471" s="129"/>
      <c r="LRK471" s="73"/>
      <c r="LRL471" s="129"/>
      <c r="LRM471" s="73"/>
      <c r="LRN471" s="129"/>
      <c r="LRO471" s="73"/>
      <c r="LRP471" s="129"/>
      <c r="LRQ471" s="73"/>
      <c r="LRR471" s="129"/>
      <c r="LRS471" s="73"/>
      <c r="LRT471" s="129"/>
      <c r="LRU471" s="73"/>
      <c r="LRV471" s="129"/>
      <c r="LRW471" s="73"/>
      <c r="LRX471" s="129"/>
      <c r="LRY471" s="73"/>
      <c r="LRZ471" s="129"/>
      <c r="LSA471" s="73"/>
      <c r="LSB471" s="129"/>
      <c r="LSC471" s="73"/>
      <c r="LSD471" s="129"/>
      <c r="LSE471" s="73"/>
      <c r="LSF471" s="129"/>
      <c r="LSG471" s="73"/>
      <c r="LSH471" s="129"/>
      <c r="LSI471" s="73"/>
      <c r="LSJ471" s="129"/>
      <c r="LSK471" s="73"/>
      <c r="LSL471" s="129"/>
      <c r="LSM471" s="73"/>
      <c r="LSN471" s="129"/>
      <c r="LSO471" s="73"/>
      <c r="LSP471" s="129"/>
      <c r="LSQ471" s="73"/>
      <c r="LSR471" s="129"/>
      <c r="LSS471" s="73"/>
      <c r="LST471" s="129"/>
      <c r="LSU471" s="73"/>
      <c r="LSV471" s="129"/>
      <c r="LSW471" s="73"/>
      <c r="LSX471" s="129"/>
      <c r="LSY471" s="73"/>
      <c r="LSZ471" s="129"/>
      <c r="LTA471" s="73"/>
      <c r="LTB471" s="129"/>
      <c r="LTC471" s="73"/>
      <c r="LTD471" s="129"/>
      <c r="LTE471" s="73"/>
      <c r="LTF471" s="129"/>
      <c r="LTG471" s="73"/>
      <c r="LTH471" s="129"/>
      <c r="LTI471" s="73"/>
      <c r="LTJ471" s="129"/>
      <c r="LTK471" s="73"/>
      <c r="LTL471" s="129"/>
      <c r="LTM471" s="73"/>
      <c r="LTN471" s="129"/>
      <c r="LTO471" s="73"/>
      <c r="LTP471" s="129"/>
      <c r="LTQ471" s="73"/>
      <c r="LTR471" s="129"/>
      <c r="LTS471" s="73"/>
      <c r="LTT471" s="129"/>
      <c r="LTU471" s="73"/>
      <c r="LTV471" s="129"/>
      <c r="LTW471" s="73"/>
      <c r="LTX471" s="129"/>
      <c r="LTY471" s="73"/>
      <c r="LTZ471" s="129"/>
      <c r="LUA471" s="73"/>
      <c r="LUB471" s="129"/>
      <c r="LUC471" s="73"/>
      <c r="LUD471" s="129"/>
      <c r="LUE471" s="73"/>
      <c r="LUF471" s="129"/>
      <c r="LUG471" s="73"/>
      <c r="LUH471" s="129"/>
      <c r="LUI471" s="73"/>
      <c r="LUJ471" s="129"/>
      <c r="LUK471" s="73"/>
      <c r="LUL471" s="129"/>
      <c r="LUM471" s="73"/>
      <c r="LUN471" s="129"/>
      <c r="LUO471" s="73"/>
      <c r="LUP471" s="129"/>
      <c r="LUQ471" s="73"/>
      <c r="LUR471" s="129"/>
      <c r="LUS471" s="73"/>
      <c r="LUT471" s="129"/>
      <c r="LUU471" s="73"/>
      <c r="LUV471" s="129"/>
      <c r="LUW471" s="73"/>
      <c r="LUX471" s="129"/>
      <c r="LUY471" s="73"/>
      <c r="LUZ471" s="129"/>
      <c r="LVA471" s="73"/>
      <c r="LVB471" s="129"/>
      <c r="LVC471" s="73"/>
      <c r="LVD471" s="129"/>
      <c r="LVE471" s="73"/>
      <c r="LVF471" s="129"/>
      <c r="LVG471" s="73"/>
      <c r="LVH471" s="129"/>
      <c r="LVI471" s="73"/>
      <c r="LVJ471" s="129"/>
      <c r="LVK471" s="73"/>
      <c r="LVL471" s="129"/>
      <c r="LVM471" s="73"/>
      <c r="LVN471" s="129"/>
      <c r="LVO471" s="73"/>
      <c r="LVP471" s="129"/>
      <c r="LVQ471" s="73"/>
      <c r="LVR471" s="129"/>
      <c r="LVS471" s="73"/>
      <c r="LVT471" s="129"/>
      <c r="LVU471" s="73"/>
      <c r="LVV471" s="129"/>
      <c r="LVW471" s="73"/>
      <c r="LVX471" s="129"/>
      <c r="LVY471" s="73"/>
      <c r="LVZ471" s="129"/>
      <c r="LWA471" s="73"/>
      <c r="LWB471" s="129"/>
      <c r="LWC471" s="73"/>
      <c r="LWD471" s="129"/>
      <c r="LWE471" s="73"/>
      <c r="LWF471" s="129"/>
      <c r="LWG471" s="73"/>
      <c r="LWH471" s="129"/>
      <c r="LWI471" s="73"/>
      <c r="LWJ471" s="129"/>
      <c r="LWK471" s="73"/>
      <c r="LWL471" s="129"/>
      <c r="LWM471" s="73"/>
      <c r="LWN471" s="129"/>
      <c r="LWO471" s="73"/>
      <c r="LWP471" s="129"/>
      <c r="LWQ471" s="73"/>
      <c r="LWR471" s="129"/>
      <c r="LWS471" s="73"/>
      <c r="LWT471" s="129"/>
      <c r="LWU471" s="73"/>
      <c r="LWV471" s="129"/>
      <c r="LWW471" s="73"/>
      <c r="LWX471" s="129"/>
      <c r="LWY471" s="73"/>
      <c r="LWZ471" s="129"/>
      <c r="LXA471" s="73"/>
      <c r="LXB471" s="129"/>
      <c r="LXC471" s="73"/>
      <c r="LXD471" s="129"/>
      <c r="LXE471" s="73"/>
      <c r="LXF471" s="129"/>
      <c r="LXG471" s="73"/>
      <c r="LXH471" s="129"/>
      <c r="LXI471" s="73"/>
      <c r="LXJ471" s="129"/>
      <c r="LXK471" s="73"/>
      <c r="LXL471" s="129"/>
      <c r="LXM471" s="73"/>
      <c r="LXN471" s="129"/>
      <c r="LXO471" s="73"/>
      <c r="LXP471" s="129"/>
      <c r="LXQ471" s="73"/>
      <c r="LXR471" s="129"/>
      <c r="LXS471" s="73"/>
      <c r="LXT471" s="129"/>
      <c r="LXU471" s="73"/>
      <c r="LXV471" s="129"/>
      <c r="LXW471" s="73"/>
      <c r="LXX471" s="129"/>
      <c r="LXY471" s="73"/>
      <c r="LXZ471" s="129"/>
      <c r="LYA471" s="73"/>
      <c r="LYB471" s="129"/>
      <c r="LYC471" s="73"/>
      <c r="LYD471" s="129"/>
      <c r="LYE471" s="73"/>
      <c r="LYF471" s="129"/>
      <c r="LYG471" s="73"/>
      <c r="LYH471" s="129"/>
      <c r="LYI471" s="73"/>
      <c r="LYJ471" s="129"/>
      <c r="LYK471" s="73"/>
      <c r="LYL471" s="129"/>
      <c r="LYM471" s="73"/>
      <c r="LYN471" s="129"/>
      <c r="LYO471" s="73"/>
      <c r="LYP471" s="129"/>
      <c r="LYQ471" s="73"/>
      <c r="LYR471" s="129"/>
      <c r="LYS471" s="73"/>
      <c r="LYT471" s="129"/>
      <c r="LYU471" s="73"/>
      <c r="LYV471" s="129"/>
      <c r="LYW471" s="73"/>
      <c r="LYX471" s="129"/>
      <c r="LYY471" s="73"/>
      <c r="LYZ471" s="129"/>
      <c r="LZA471" s="73"/>
      <c r="LZB471" s="129"/>
      <c r="LZC471" s="73"/>
      <c r="LZD471" s="129"/>
      <c r="LZE471" s="73"/>
      <c r="LZF471" s="129"/>
      <c r="LZG471" s="73"/>
      <c r="LZH471" s="129"/>
      <c r="LZI471" s="73"/>
      <c r="LZJ471" s="129"/>
      <c r="LZK471" s="73"/>
      <c r="LZL471" s="129"/>
      <c r="LZM471" s="73"/>
      <c r="LZN471" s="129"/>
      <c r="LZO471" s="73"/>
      <c r="LZP471" s="129"/>
      <c r="LZQ471" s="73"/>
      <c r="LZR471" s="129"/>
      <c r="LZS471" s="73"/>
      <c r="LZT471" s="129"/>
      <c r="LZU471" s="73"/>
      <c r="LZV471" s="129"/>
      <c r="LZW471" s="73"/>
      <c r="LZX471" s="129"/>
      <c r="LZY471" s="73"/>
      <c r="LZZ471" s="129"/>
      <c r="MAA471" s="73"/>
      <c r="MAB471" s="129"/>
      <c r="MAC471" s="73"/>
      <c r="MAD471" s="129"/>
      <c r="MAE471" s="73"/>
      <c r="MAF471" s="129"/>
      <c r="MAG471" s="73"/>
      <c r="MAH471" s="129"/>
      <c r="MAI471" s="73"/>
      <c r="MAJ471" s="129"/>
      <c r="MAK471" s="73"/>
      <c r="MAL471" s="129"/>
      <c r="MAM471" s="73"/>
      <c r="MAN471" s="129"/>
      <c r="MAO471" s="73"/>
      <c r="MAP471" s="129"/>
      <c r="MAQ471" s="73"/>
      <c r="MAR471" s="129"/>
      <c r="MAS471" s="73"/>
      <c r="MAT471" s="129"/>
      <c r="MAU471" s="73"/>
      <c r="MAV471" s="129"/>
      <c r="MAW471" s="73"/>
      <c r="MAX471" s="129"/>
      <c r="MAY471" s="73"/>
      <c r="MAZ471" s="129"/>
      <c r="MBA471" s="73"/>
      <c r="MBB471" s="129"/>
      <c r="MBC471" s="73"/>
      <c r="MBD471" s="129"/>
      <c r="MBE471" s="73"/>
      <c r="MBF471" s="129"/>
      <c r="MBG471" s="73"/>
      <c r="MBH471" s="129"/>
      <c r="MBI471" s="73"/>
      <c r="MBJ471" s="129"/>
      <c r="MBK471" s="73"/>
      <c r="MBL471" s="129"/>
      <c r="MBM471" s="73"/>
      <c r="MBN471" s="129"/>
      <c r="MBO471" s="73"/>
      <c r="MBP471" s="129"/>
      <c r="MBQ471" s="73"/>
      <c r="MBR471" s="129"/>
      <c r="MBS471" s="73"/>
      <c r="MBT471" s="129"/>
      <c r="MBU471" s="73"/>
      <c r="MBV471" s="129"/>
      <c r="MBW471" s="73"/>
      <c r="MBX471" s="129"/>
      <c r="MBY471" s="73"/>
      <c r="MBZ471" s="129"/>
      <c r="MCA471" s="73"/>
      <c r="MCB471" s="129"/>
      <c r="MCC471" s="73"/>
      <c r="MCD471" s="129"/>
      <c r="MCE471" s="73"/>
      <c r="MCF471" s="129"/>
      <c r="MCG471" s="73"/>
      <c r="MCH471" s="129"/>
      <c r="MCI471" s="73"/>
      <c r="MCJ471" s="129"/>
      <c r="MCK471" s="73"/>
      <c r="MCL471" s="129"/>
      <c r="MCM471" s="73"/>
      <c r="MCN471" s="129"/>
      <c r="MCO471" s="73"/>
      <c r="MCP471" s="129"/>
      <c r="MCQ471" s="73"/>
      <c r="MCR471" s="129"/>
      <c r="MCS471" s="73"/>
      <c r="MCT471" s="129"/>
      <c r="MCU471" s="73"/>
      <c r="MCV471" s="129"/>
      <c r="MCW471" s="73"/>
      <c r="MCX471" s="129"/>
      <c r="MCY471" s="73"/>
      <c r="MCZ471" s="129"/>
      <c r="MDA471" s="73"/>
      <c r="MDB471" s="129"/>
      <c r="MDC471" s="73"/>
      <c r="MDD471" s="129"/>
      <c r="MDE471" s="73"/>
      <c r="MDF471" s="129"/>
      <c r="MDG471" s="73"/>
      <c r="MDH471" s="129"/>
      <c r="MDI471" s="73"/>
      <c r="MDJ471" s="129"/>
      <c r="MDK471" s="73"/>
      <c r="MDL471" s="129"/>
      <c r="MDM471" s="73"/>
      <c r="MDN471" s="129"/>
      <c r="MDO471" s="73"/>
      <c r="MDP471" s="129"/>
      <c r="MDQ471" s="73"/>
      <c r="MDR471" s="129"/>
      <c r="MDS471" s="73"/>
      <c r="MDT471" s="129"/>
      <c r="MDU471" s="73"/>
      <c r="MDV471" s="129"/>
      <c r="MDW471" s="73"/>
      <c r="MDX471" s="129"/>
      <c r="MDY471" s="73"/>
      <c r="MDZ471" s="129"/>
      <c r="MEA471" s="73"/>
      <c r="MEB471" s="129"/>
      <c r="MEC471" s="73"/>
      <c r="MED471" s="129"/>
      <c r="MEE471" s="73"/>
      <c r="MEF471" s="129"/>
      <c r="MEG471" s="73"/>
      <c r="MEH471" s="129"/>
      <c r="MEI471" s="73"/>
      <c r="MEJ471" s="129"/>
      <c r="MEK471" s="73"/>
      <c r="MEL471" s="129"/>
      <c r="MEM471" s="73"/>
      <c r="MEN471" s="129"/>
      <c r="MEO471" s="73"/>
      <c r="MEP471" s="129"/>
      <c r="MEQ471" s="73"/>
      <c r="MER471" s="129"/>
      <c r="MES471" s="73"/>
      <c r="MET471" s="129"/>
      <c r="MEU471" s="73"/>
      <c r="MEV471" s="129"/>
      <c r="MEW471" s="73"/>
      <c r="MEX471" s="129"/>
      <c r="MEY471" s="73"/>
      <c r="MEZ471" s="129"/>
      <c r="MFA471" s="73"/>
      <c r="MFB471" s="129"/>
      <c r="MFC471" s="73"/>
      <c r="MFD471" s="129"/>
      <c r="MFE471" s="73"/>
      <c r="MFF471" s="129"/>
      <c r="MFG471" s="73"/>
      <c r="MFH471" s="129"/>
      <c r="MFI471" s="73"/>
      <c r="MFJ471" s="129"/>
      <c r="MFK471" s="73"/>
      <c r="MFL471" s="129"/>
      <c r="MFM471" s="73"/>
      <c r="MFN471" s="129"/>
      <c r="MFO471" s="73"/>
      <c r="MFP471" s="129"/>
      <c r="MFQ471" s="73"/>
      <c r="MFR471" s="129"/>
      <c r="MFS471" s="73"/>
      <c r="MFT471" s="129"/>
      <c r="MFU471" s="73"/>
      <c r="MFV471" s="129"/>
      <c r="MFW471" s="73"/>
      <c r="MFX471" s="129"/>
      <c r="MFY471" s="73"/>
      <c r="MFZ471" s="129"/>
      <c r="MGA471" s="73"/>
      <c r="MGB471" s="129"/>
      <c r="MGC471" s="73"/>
      <c r="MGD471" s="129"/>
      <c r="MGE471" s="73"/>
      <c r="MGF471" s="129"/>
      <c r="MGG471" s="73"/>
      <c r="MGH471" s="129"/>
      <c r="MGI471" s="73"/>
      <c r="MGJ471" s="129"/>
      <c r="MGK471" s="73"/>
      <c r="MGL471" s="129"/>
      <c r="MGM471" s="73"/>
      <c r="MGN471" s="129"/>
      <c r="MGO471" s="73"/>
      <c r="MGP471" s="129"/>
      <c r="MGQ471" s="73"/>
      <c r="MGR471" s="129"/>
      <c r="MGS471" s="73"/>
      <c r="MGT471" s="129"/>
      <c r="MGU471" s="73"/>
      <c r="MGV471" s="129"/>
      <c r="MGW471" s="73"/>
      <c r="MGX471" s="129"/>
      <c r="MGY471" s="73"/>
      <c r="MGZ471" s="129"/>
      <c r="MHA471" s="73"/>
      <c r="MHB471" s="129"/>
      <c r="MHC471" s="73"/>
      <c r="MHD471" s="129"/>
      <c r="MHE471" s="73"/>
      <c r="MHF471" s="129"/>
      <c r="MHG471" s="73"/>
      <c r="MHH471" s="129"/>
      <c r="MHI471" s="73"/>
      <c r="MHJ471" s="129"/>
      <c r="MHK471" s="73"/>
      <c r="MHL471" s="129"/>
      <c r="MHM471" s="73"/>
      <c r="MHN471" s="129"/>
      <c r="MHO471" s="73"/>
      <c r="MHP471" s="129"/>
      <c r="MHQ471" s="73"/>
      <c r="MHR471" s="129"/>
      <c r="MHS471" s="73"/>
      <c r="MHT471" s="129"/>
      <c r="MHU471" s="73"/>
      <c r="MHV471" s="129"/>
      <c r="MHW471" s="73"/>
      <c r="MHX471" s="129"/>
      <c r="MHY471" s="73"/>
      <c r="MHZ471" s="129"/>
      <c r="MIA471" s="73"/>
      <c r="MIB471" s="129"/>
      <c r="MIC471" s="73"/>
      <c r="MID471" s="129"/>
      <c r="MIE471" s="73"/>
      <c r="MIF471" s="129"/>
      <c r="MIG471" s="73"/>
      <c r="MIH471" s="129"/>
      <c r="MII471" s="73"/>
      <c r="MIJ471" s="129"/>
      <c r="MIK471" s="73"/>
      <c r="MIL471" s="129"/>
      <c r="MIM471" s="73"/>
      <c r="MIN471" s="129"/>
      <c r="MIO471" s="73"/>
      <c r="MIP471" s="129"/>
      <c r="MIQ471" s="73"/>
      <c r="MIR471" s="129"/>
      <c r="MIS471" s="73"/>
      <c r="MIT471" s="129"/>
      <c r="MIU471" s="73"/>
      <c r="MIV471" s="129"/>
      <c r="MIW471" s="73"/>
      <c r="MIX471" s="129"/>
      <c r="MIY471" s="73"/>
      <c r="MIZ471" s="129"/>
      <c r="MJA471" s="73"/>
      <c r="MJB471" s="129"/>
      <c r="MJC471" s="73"/>
      <c r="MJD471" s="129"/>
      <c r="MJE471" s="73"/>
      <c r="MJF471" s="129"/>
      <c r="MJG471" s="73"/>
      <c r="MJH471" s="129"/>
      <c r="MJI471" s="73"/>
      <c r="MJJ471" s="129"/>
      <c r="MJK471" s="73"/>
      <c r="MJL471" s="129"/>
      <c r="MJM471" s="73"/>
      <c r="MJN471" s="129"/>
      <c r="MJO471" s="73"/>
      <c r="MJP471" s="129"/>
      <c r="MJQ471" s="73"/>
      <c r="MJR471" s="129"/>
      <c r="MJS471" s="73"/>
      <c r="MJT471" s="129"/>
      <c r="MJU471" s="73"/>
      <c r="MJV471" s="129"/>
      <c r="MJW471" s="73"/>
      <c r="MJX471" s="129"/>
      <c r="MJY471" s="73"/>
      <c r="MJZ471" s="129"/>
      <c r="MKA471" s="73"/>
      <c r="MKB471" s="129"/>
      <c r="MKC471" s="73"/>
      <c r="MKD471" s="129"/>
      <c r="MKE471" s="73"/>
      <c r="MKF471" s="129"/>
      <c r="MKG471" s="73"/>
      <c r="MKH471" s="129"/>
      <c r="MKI471" s="73"/>
      <c r="MKJ471" s="129"/>
      <c r="MKK471" s="73"/>
      <c r="MKL471" s="129"/>
      <c r="MKM471" s="73"/>
      <c r="MKN471" s="129"/>
      <c r="MKO471" s="73"/>
      <c r="MKP471" s="129"/>
      <c r="MKQ471" s="73"/>
      <c r="MKR471" s="129"/>
      <c r="MKS471" s="73"/>
      <c r="MKT471" s="129"/>
      <c r="MKU471" s="73"/>
      <c r="MKV471" s="129"/>
      <c r="MKW471" s="73"/>
      <c r="MKX471" s="129"/>
      <c r="MKY471" s="73"/>
      <c r="MKZ471" s="129"/>
      <c r="MLA471" s="73"/>
      <c r="MLB471" s="129"/>
      <c r="MLC471" s="73"/>
      <c r="MLD471" s="129"/>
      <c r="MLE471" s="73"/>
      <c r="MLF471" s="129"/>
      <c r="MLG471" s="73"/>
      <c r="MLH471" s="129"/>
      <c r="MLI471" s="73"/>
      <c r="MLJ471" s="129"/>
      <c r="MLK471" s="73"/>
      <c r="MLL471" s="129"/>
      <c r="MLM471" s="73"/>
      <c r="MLN471" s="129"/>
      <c r="MLO471" s="73"/>
      <c r="MLP471" s="129"/>
      <c r="MLQ471" s="73"/>
      <c r="MLR471" s="129"/>
      <c r="MLS471" s="73"/>
      <c r="MLT471" s="129"/>
      <c r="MLU471" s="73"/>
      <c r="MLV471" s="129"/>
      <c r="MLW471" s="73"/>
      <c r="MLX471" s="129"/>
      <c r="MLY471" s="73"/>
      <c r="MLZ471" s="129"/>
      <c r="MMA471" s="73"/>
      <c r="MMB471" s="129"/>
      <c r="MMC471" s="73"/>
      <c r="MMD471" s="129"/>
      <c r="MME471" s="73"/>
      <c r="MMF471" s="129"/>
      <c r="MMG471" s="73"/>
      <c r="MMH471" s="129"/>
      <c r="MMI471" s="73"/>
      <c r="MMJ471" s="129"/>
      <c r="MMK471" s="73"/>
      <c r="MML471" s="129"/>
      <c r="MMM471" s="73"/>
      <c r="MMN471" s="129"/>
      <c r="MMO471" s="73"/>
      <c r="MMP471" s="129"/>
      <c r="MMQ471" s="73"/>
      <c r="MMR471" s="129"/>
      <c r="MMS471" s="73"/>
      <c r="MMT471" s="129"/>
      <c r="MMU471" s="73"/>
      <c r="MMV471" s="129"/>
      <c r="MMW471" s="73"/>
      <c r="MMX471" s="129"/>
      <c r="MMY471" s="73"/>
      <c r="MMZ471" s="129"/>
      <c r="MNA471" s="73"/>
      <c r="MNB471" s="129"/>
      <c r="MNC471" s="73"/>
      <c r="MND471" s="129"/>
      <c r="MNE471" s="73"/>
      <c r="MNF471" s="129"/>
      <c r="MNG471" s="73"/>
      <c r="MNH471" s="129"/>
      <c r="MNI471" s="73"/>
      <c r="MNJ471" s="129"/>
      <c r="MNK471" s="73"/>
      <c r="MNL471" s="129"/>
      <c r="MNM471" s="73"/>
      <c r="MNN471" s="129"/>
      <c r="MNO471" s="73"/>
      <c r="MNP471" s="129"/>
      <c r="MNQ471" s="73"/>
      <c r="MNR471" s="129"/>
      <c r="MNS471" s="73"/>
      <c r="MNT471" s="129"/>
      <c r="MNU471" s="73"/>
      <c r="MNV471" s="129"/>
      <c r="MNW471" s="73"/>
      <c r="MNX471" s="129"/>
      <c r="MNY471" s="73"/>
      <c r="MNZ471" s="129"/>
      <c r="MOA471" s="73"/>
      <c r="MOB471" s="129"/>
      <c r="MOC471" s="73"/>
      <c r="MOD471" s="129"/>
      <c r="MOE471" s="73"/>
      <c r="MOF471" s="129"/>
      <c r="MOG471" s="73"/>
      <c r="MOH471" s="129"/>
      <c r="MOI471" s="73"/>
      <c r="MOJ471" s="129"/>
      <c r="MOK471" s="73"/>
      <c r="MOL471" s="129"/>
      <c r="MOM471" s="73"/>
      <c r="MON471" s="129"/>
      <c r="MOO471" s="73"/>
      <c r="MOP471" s="129"/>
      <c r="MOQ471" s="73"/>
      <c r="MOR471" s="129"/>
      <c r="MOS471" s="73"/>
      <c r="MOT471" s="129"/>
      <c r="MOU471" s="73"/>
      <c r="MOV471" s="129"/>
      <c r="MOW471" s="73"/>
      <c r="MOX471" s="129"/>
      <c r="MOY471" s="73"/>
      <c r="MOZ471" s="129"/>
      <c r="MPA471" s="73"/>
      <c r="MPB471" s="129"/>
      <c r="MPC471" s="73"/>
      <c r="MPD471" s="129"/>
      <c r="MPE471" s="73"/>
      <c r="MPF471" s="129"/>
      <c r="MPG471" s="73"/>
      <c r="MPH471" s="129"/>
      <c r="MPI471" s="73"/>
      <c r="MPJ471" s="129"/>
      <c r="MPK471" s="73"/>
      <c r="MPL471" s="129"/>
      <c r="MPM471" s="73"/>
      <c r="MPN471" s="129"/>
      <c r="MPO471" s="73"/>
      <c r="MPP471" s="129"/>
      <c r="MPQ471" s="73"/>
      <c r="MPR471" s="129"/>
      <c r="MPS471" s="73"/>
      <c r="MPT471" s="129"/>
      <c r="MPU471" s="73"/>
      <c r="MPV471" s="129"/>
      <c r="MPW471" s="73"/>
      <c r="MPX471" s="129"/>
      <c r="MPY471" s="73"/>
      <c r="MPZ471" s="129"/>
      <c r="MQA471" s="73"/>
      <c r="MQB471" s="129"/>
      <c r="MQC471" s="73"/>
      <c r="MQD471" s="129"/>
      <c r="MQE471" s="73"/>
      <c r="MQF471" s="129"/>
      <c r="MQG471" s="73"/>
      <c r="MQH471" s="129"/>
      <c r="MQI471" s="73"/>
      <c r="MQJ471" s="129"/>
      <c r="MQK471" s="73"/>
      <c r="MQL471" s="129"/>
      <c r="MQM471" s="73"/>
      <c r="MQN471" s="129"/>
      <c r="MQO471" s="73"/>
      <c r="MQP471" s="129"/>
      <c r="MQQ471" s="73"/>
      <c r="MQR471" s="129"/>
      <c r="MQS471" s="73"/>
      <c r="MQT471" s="129"/>
      <c r="MQU471" s="73"/>
      <c r="MQV471" s="129"/>
      <c r="MQW471" s="73"/>
      <c r="MQX471" s="129"/>
      <c r="MQY471" s="73"/>
      <c r="MQZ471" s="129"/>
      <c r="MRA471" s="73"/>
      <c r="MRB471" s="129"/>
      <c r="MRC471" s="73"/>
      <c r="MRD471" s="129"/>
      <c r="MRE471" s="73"/>
      <c r="MRF471" s="129"/>
      <c r="MRG471" s="73"/>
      <c r="MRH471" s="129"/>
      <c r="MRI471" s="73"/>
      <c r="MRJ471" s="129"/>
      <c r="MRK471" s="73"/>
      <c r="MRL471" s="129"/>
      <c r="MRM471" s="73"/>
      <c r="MRN471" s="129"/>
      <c r="MRO471" s="73"/>
      <c r="MRP471" s="129"/>
      <c r="MRQ471" s="73"/>
      <c r="MRR471" s="129"/>
      <c r="MRS471" s="73"/>
      <c r="MRT471" s="129"/>
      <c r="MRU471" s="73"/>
      <c r="MRV471" s="129"/>
      <c r="MRW471" s="73"/>
      <c r="MRX471" s="129"/>
      <c r="MRY471" s="73"/>
      <c r="MRZ471" s="129"/>
      <c r="MSA471" s="73"/>
      <c r="MSB471" s="129"/>
      <c r="MSC471" s="73"/>
      <c r="MSD471" s="129"/>
      <c r="MSE471" s="73"/>
      <c r="MSF471" s="129"/>
      <c r="MSG471" s="73"/>
      <c r="MSH471" s="129"/>
      <c r="MSI471" s="73"/>
      <c r="MSJ471" s="129"/>
      <c r="MSK471" s="73"/>
      <c r="MSL471" s="129"/>
      <c r="MSM471" s="73"/>
      <c r="MSN471" s="129"/>
      <c r="MSO471" s="73"/>
      <c r="MSP471" s="129"/>
      <c r="MSQ471" s="73"/>
      <c r="MSR471" s="129"/>
      <c r="MSS471" s="73"/>
      <c r="MST471" s="129"/>
      <c r="MSU471" s="73"/>
      <c r="MSV471" s="129"/>
      <c r="MSW471" s="73"/>
      <c r="MSX471" s="129"/>
      <c r="MSY471" s="73"/>
      <c r="MSZ471" s="129"/>
      <c r="MTA471" s="73"/>
      <c r="MTB471" s="129"/>
      <c r="MTC471" s="73"/>
      <c r="MTD471" s="129"/>
      <c r="MTE471" s="73"/>
      <c r="MTF471" s="129"/>
      <c r="MTG471" s="73"/>
      <c r="MTH471" s="129"/>
      <c r="MTI471" s="73"/>
      <c r="MTJ471" s="129"/>
      <c r="MTK471" s="73"/>
      <c r="MTL471" s="129"/>
      <c r="MTM471" s="73"/>
      <c r="MTN471" s="129"/>
      <c r="MTO471" s="73"/>
      <c r="MTP471" s="129"/>
      <c r="MTQ471" s="73"/>
      <c r="MTR471" s="129"/>
      <c r="MTS471" s="73"/>
      <c r="MTT471" s="129"/>
      <c r="MTU471" s="73"/>
      <c r="MTV471" s="129"/>
      <c r="MTW471" s="73"/>
      <c r="MTX471" s="129"/>
      <c r="MTY471" s="73"/>
      <c r="MTZ471" s="129"/>
      <c r="MUA471" s="73"/>
      <c r="MUB471" s="129"/>
      <c r="MUC471" s="73"/>
      <c r="MUD471" s="129"/>
      <c r="MUE471" s="73"/>
      <c r="MUF471" s="129"/>
      <c r="MUG471" s="73"/>
      <c r="MUH471" s="129"/>
      <c r="MUI471" s="73"/>
      <c r="MUJ471" s="129"/>
      <c r="MUK471" s="73"/>
      <c r="MUL471" s="129"/>
      <c r="MUM471" s="73"/>
      <c r="MUN471" s="129"/>
      <c r="MUO471" s="73"/>
      <c r="MUP471" s="129"/>
      <c r="MUQ471" s="73"/>
      <c r="MUR471" s="129"/>
      <c r="MUS471" s="73"/>
      <c r="MUT471" s="129"/>
      <c r="MUU471" s="73"/>
      <c r="MUV471" s="129"/>
      <c r="MUW471" s="73"/>
      <c r="MUX471" s="129"/>
      <c r="MUY471" s="73"/>
      <c r="MUZ471" s="129"/>
      <c r="MVA471" s="73"/>
      <c r="MVB471" s="129"/>
      <c r="MVC471" s="73"/>
      <c r="MVD471" s="129"/>
      <c r="MVE471" s="73"/>
      <c r="MVF471" s="129"/>
      <c r="MVG471" s="73"/>
      <c r="MVH471" s="129"/>
      <c r="MVI471" s="73"/>
      <c r="MVJ471" s="129"/>
      <c r="MVK471" s="73"/>
      <c r="MVL471" s="129"/>
      <c r="MVM471" s="73"/>
      <c r="MVN471" s="129"/>
      <c r="MVO471" s="73"/>
      <c r="MVP471" s="129"/>
      <c r="MVQ471" s="73"/>
      <c r="MVR471" s="129"/>
      <c r="MVS471" s="73"/>
      <c r="MVT471" s="129"/>
      <c r="MVU471" s="73"/>
      <c r="MVV471" s="129"/>
      <c r="MVW471" s="73"/>
      <c r="MVX471" s="129"/>
      <c r="MVY471" s="73"/>
      <c r="MVZ471" s="129"/>
      <c r="MWA471" s="73"/>
      <c r="MWB471" s="129"/>
      <c r="MWC471" s="73"/>
      <c r="MWD471" s="129"/>
      <c r="MWE471" s="73"/>
      <c r="MWF471" s="129"/>
      <c r="MWG471" s="73"/>
      <c r="MWH471" s="129"/>
      <c r="MWI471" s="73"/>
      <c r="MWJ471" s="129"/>
      <c r="MWK471" s="73"/>
      <c r="MWL471" s="129"/>
      <c r="MWM471" s="73"/>
      <c r="MWN471" s="129"/>
      <c r="MWO471" s="73"/>
      <c r="MWP471" s="129"/>
      <c r="MWQ471" s="73"/>
      <c r="MWR471" s="129"/>
      <c r="MWS471" s="73"/>
      <c r="MWT471" s="129"/>
      <c r="MWU471" s="73"/>
      <c r="MWV471" s="129"/>
      <c r="MWW471" s="73"/>
      <c r="MWX471" s="129"/>
      <c r="MWY471" s="73"/>
      <c r="MWZ471" s="129"/>
      <c r="MXA471" s="73"/>
      <c r="MXB471" s="129"/>
      <c r="MXC471" s="73"/>
      <c r="MXD471" s="129"/>
      <c r="MXE471" s="73"/>
      <c r="MXF471" s="129"/>
      <c r="MXG471" s="73"/>
      <c r="MXH471" s="129"/>
      <c r="MXI471" s="73"/>
      <c r="MXJ471" s="129"/>
      <c r="MXK471" s="73"/>
      <c r="MXL471" s="129"/>
      <c r="MXM471" s="73"/>
      <c r="MXN471" s="129"/>
      <c r="MXO471" s="73"/>
      <c r="MXP471" s="129"/>
      <c r="MXQ471" s="73"/>
      <c r="MXR471" s="129"/>
      <c r="MXS471" s="73"/>
      <c r="MXT471" s="129"/>
      <c r="MXU471" s="73"/>
      <c r="MXV471" s="129"/>
      <c r="MXW471" s="73"/>
      <c r="MXX471" s="129"/>
      <c r="MXY471" s="73"/>
      <c r="MXZ471" s="129"/>
      <c r="MYA471" s="73"/>
      <c r="MYB471" s="129"/>
      <c r="MYC471" s="73"/>
      <c r="MYD471" s="129"/>
      <c r="MYE471" s="73"/>
      <c r="MYF471" s="129"/>
      <c r="MYG471" s="73"/>
      <c r="MYH471" s="129"/>
      <c r="MYI471" s="73"/>
      <c r="MYJ471" s="129"/>
      <c r="MYK471" s="73"/>
      <c r="MYL471" s="129"/>
      <c r="MYM471" s="73"/>
      <c r="MYN471" s="129"/>
      <c r="MYO471" s="73"/>
      <c r="MYP471" s="129"/>
      <c r="MYQ471" s="73"/>
      <c r="MYR471" s="129"/>
      <c r="MYS471" s="73"/>
      <c r="MYT471" s="129"/>
      <c r="MYU471" s="73"/>
      <c r="MYV471" s="129"/>
      <c r="MYW471" s="73"/>
      <c r="MYX471" s="129"/>
      <c r="MYY471" s="73"/>
      <c r="MYZ471" s="129"/>
      <c r="MZA471" s="73"/>
      <c r="MZB471" s="129"/>
      <c r="MZC471" s="73"/>
      <c r="MZD471" s="129"/>
      <c r="MZE471" s="73"/>
      <c r="MZF471" s="129"/>
      <c r="MZG471" s="73"/>
      <c r="MZH471" s="129"/>
      <c r="MZI471" s="73"/>
      <c r="MZJ471" s="129"/>
      <c r="MZK471" s="73"/>
      <c r="MZL471" s="129"/>
      <c r="MZM471" s="73"/>
      <c r="MZN471" s="129"/>
      <c r="MZO471" s="73"/>
      <c r="MZP471" s="129"/>
      <c r="MZQ471" s="73"/>
      <c r="MZR471" s="129"/>
      <c r="MZS471" s="73"/>
      <c r="MZT471" s="129"/>
      <c r="MZU471" s="73"/>
      <c r="MZV471" s="129"/>
      <c r="MZW471" s="73"/>
      <c r="MZX471" s="129"/>
      <c r="MZY471" s="73"/>
      <c r="MZZ471" s="129"/>
      <c r="NAA471" s="73"/>
      <c r="NAB471" s="129"/>
      <c r="NAC471" s="73"/>
      <c r="NAD471" s="129"/>
      <c r="NAE471" s="73"/>
      <c r="NAF471" s="129"/>
      <c r="NAG471" s="73"/>
      <c r="NAH471" s="129"/>
      <c r="NAI471" s="73"/>
      <c r="NAJ471" s="129"/>
      <c r="NAK471" s="73"/>
      <c r="NAL471" s="129"/>
      <c r="NAM471" s="73"/>
      <c r="NAN471" s="129"/>
      <c r="NAO471" s="73"/>
      <c r="NAP471" s="129"/>
      <c r="NAQ471" s="73"/>
      <c r="NAR471" s="129"/>
      <c r="NAS471" s="73"/>
      <c r="NAT471" s="129"/>
      <c r="NAU471" s="73"/>
      <c r="NAV471" s="129"/>
      <c r="NAW471" s="73"/>
      <c r="NAX471" s="129"/>
      <c r="NAY471" s="73"/>
      <c r="NAZ471" s="129"/>
      <c r="NBA471" s="73"/>
      <c r="NBB471" s="129"/>
      <c r="NBC471" s="73"/>
      <c r="NBD471" s="129"/>
      <c r="NBE471" s="73"/>
      <c r="NBF471" s="129"/>
      <c r="NBG471" s="73"/>
      <c r="NBH471" s="129"/>
      <c r="NBI471" s="73"/>
      <c r="NBJ471" s="129"/>
      <c r="NBK471" s="73"/>
      <c r="NBL471" s="129"/>
      <c r="NBM471" s="73"/>
      <c r="NBN471" s="129"/>
      <c r="NBO471" s="73"/>
      <c r="NBP471" s="129"/>
      <c r="NBQ471" s="73"/>
      <c r="NBR471" s="129"/>
      <c r="NBS471" s="73"/>
      <c r="NBT471" s="129"/>
      <c r="NBU471" s="73"/>
      <c r="NBV471" s="129"/>
      <c r="NBW471" s="73"/>
      <c r="NBX471" s="129"/>
      <c r="NBY471" s="73"/>
      <c r="NBZ471" s="129"/>
      <c r="NCA471" s="73"/>
      <c r="NCB471" s="129"/>
      <c r="NCC471" s="73"/>
      <c r="NCD471" s="129"/>
      <c r="NCE471" s="73"/>
      <c r="NCF471" s="129"/>
      <c r="NCG471" s="73"/>
      <c r="NCH471" s="129"/>
      <c r="NCI471" s="73"/>
      <c r="NCJ471" s="129"/>
      <c r="NCK471" s="73"/>
      <c r="NCL471" s="129"/>
      <c r="NCM471" s="73"/>
      <c r="NCN471" s="129"/>
      <c r="NCO471" s="73"/>
      <c r="NCP471" s="129"/>
      <c r="NCQ471" s="73"/>
      <c r="NCR471" s="129"/>
      <c r="NCS471" s="73"/>
      <c r="NCT471" s="129"/>
      <c r="NCU471" s="73"/>
      <c r="NCV471" s="129"/>
      <c r="NCW471" s="73"/>
      <c r="NCX471" s="129"/>
      <c r="NCY471" s="73"/>
      <c r="NCZ471" s="129"/>
      <c r="NDA471" s="73"/>
      <c r="NDB471" s="129"/>
      <c r="NDC471" s="73"/>
      <c r="NDD471" s="129"/>
      <c r="NDE471" s="73"/>
      <c r="NDF471" s="129"/>
      <c r="NDG471" s="73"/>
      <c r="NDH471" s="129"/>
      <c r="NDI471" s="73"/>
      <c r="NDJ471" s="129"/>
      <c r="NDK471" s="73"/>
      <c r="NDL471" s="129"/>
      <c r="NDM471" s="73"/>
      <c r="NDN471" s="129"/>
      <c r="NDO471" s="73"/>
      <c r="NDP471" s="129"/>
      <c r="NDQ471" s="73"/>
      <c r="NDR471" s="129"/>
      <c r="NDS471" s="73"/>
      <c r="NDT471" s="129"/>
      <c r="NDU471" s="73"/>
      <c r="NDV471" s="129"/>
      <c r="NDW471" s="73"/>
      <c r="NDX471" s="129"/>
      <c r="NDY471" s="73"/>
      <c r="NDZ471" s="129"/>
      <c r="NEA471" s="73"/>
      <c r="NEB471" s="129"/>
      <c r="NEC471" s="73"/>
      <c r="NED471" s="129"/>
      <c r="NEE471" s="73"/>
      <c r="NEF471" s="129"/>
      <c r="NEG471" s="73"/>
      <c r="NEH471" s="129"/>
      <c r="NEI471" s="73"/>
      <c r="NEJ471" s="129"/>
      <c r="NEK471" s="73"/>
      <c r="NEL471" s="129"/>
      <c r="NEM471" s="73"/>
      <c r="NEN471" s="129"/>
      <c r="NEO471" s="73"/>
      <c r="NEP471" s="129"/>
      <c r="NEQ471" s="73"/>
      <c r="NER471" s="129"/>
      <c r="NES471" s="73"/>
      <c r="NET471" s="129"/>
      <c r="NEU471" s="73"/>
      <c r="NEV471" s="129"/>
      <c r="NEW471" s="73"/>
      <c r="NEX471" s="129"/>
      <c r="NEY471" s="73"/>
      <c r="NEZ471" s="129"/>
      <c r="NFA471" s="73"/>
      <c r="NFB471" s="129"/>
      <c r="NFC471" s="73"/>
      <c r="NFD471" s="129"/>
      <c r="NFE471" s="73"/>
      <c r="NFF471" s="129"/>
      <c r="NFG471" s="73"/>
      <c r="NFH471" s="129"/>
      <c r="NFI471" s="73"/>
      <c r="NFJ471" s="129"/>
      <c r="NFK471" s="73"/>
      <c r="NFL471" s="129"/>
      <c r="NFM471" s="73"/>
      <c r="NFN471" s="129"/>
      <c r="NFO471" s="73"/>
      <c r="NFP471" s="129"/>
      <c r="NFQ471" s="73"/>
      <c r="NFR471" s="129"/>
      <c r="NFS471" s="73"/>
      <c r="NFT471" s="129"/>
      <c r="NFU471" s="73"/>
      <c r="NFV471" s="129"/>
      <c r="NFW471" s="73"/>
      <c r="NFX471" s="129"/>
      <c r="NFY471" s="73"/>
      <c r="NFZ471" s="129"/>
      <c r="NGA471" s="73"/>
      <c r="NGB471" s="129"/>
      <c r="NGC471" s="73"/>
      <c r="NGD471" s="129"/>
      <c r="NGE471" s="73"/>
      <c r="NGF471" s="129"/>
      <c r="NGG471" s="73"/>
      <c r="NGH471" s="129"/>
      <c r="NGI471" s="73"/>
      <c r="NGJ471" s="129"/>
      <c r="NGK471" s="73"/>
      <c r="NGL471" s="129"/>
      <c r="NGM471" s="73"/>
      <c r="NGN471" s="129"/>
      <c r="NGO471" s="73"/>
      <c r="NGP471" s="129"/>
      <c r="NGQ471" s="73"/>
      <c r="NGR471" s="129"/>
      <c r="NGS471" s="73"/>
      <c r="NGT471" s="129"/>
      <c r="NGU471" s="73"/>
      <c r="NGV471" s="129"/>
      <c r="NGW471" s="73"/>
      <c r="NGX471" s="129"/>
      <c r="NGY471" s="73"/>
      <c r="NGZ471" s="129"/>
      <c r="NHA471" s="73"/>
      <c r="NHB471" s="129"/>
      <c r="NHC471" s="73"/>
      <c r="NHD471" s="129"/>
      <c r="NHE471" s="73"/>
      <c r="NHF471" s="129"/>
      <c r="NHG471" s="73"/>
      <c r="NHH471" s="129"/>
      <c r="NHI471" s="73"/>
      <c r="NHJ471" s="129"/>
      <c r="NHK471" s="73"/>
      <c r="NHL471" s="129"/>
      <c r="NHM471" s="73"/>
      <c r="NHN471" s="129"/>
      <c r="NHO471" s="73"/>
      <c r="NHP471" s="129"/>
      <c r="NHQ471" s="73"/>
      <c r="NHR471" s="129"/>
      <c r="NHS471" s="73"/>
      <c r="NHT471" s="129"/>
      <c r="NHU471" s="73"/>
      <c r="NHV471" s="129"/>
      <c r="NHW471" s="73"/>
      <c r="NHX471" s="129"/>
      <c r="NHY471" s="73"/>
      <c r="NHZ471" s="129"/>
      <c r="NIA471" s="73"/>
      <c r="NIB471" s="129"/>
      <c r="NIC471" s="73"/>
      <c r="NID471" s="129"/>
      <c r="NIE471" s="73"/>
      <c r="NIF471" s="129"/>
      <c r="NIG471" s="73"/>
      <c r="NIH471" s="129"/>
      <c r="NII471" s="73"/>
      <c r="NIJ471" s="129"/>
      <c r="NIK471" s="73"/>
      <c r="NIL471" s="129"/>
      <c r="NIM471" s="73"/>
      <c r="NIN471" s="129"/>
      <c r="NIO471" s="73"/>
      <c r="NIP471" s="129"/>
      <c r="NIQ471" s="73"/>
      <c r="NIR471" s="129"/>
      <c r="NIS471" s="73"/>
      <c r="NIT471" s="129"/>
      <c r="NIU471" s="73"/>
      <c r="NIV471" s="129"/>
      <c r="NIW471" s="73"/>
      <c r="NIX471" s="129"/>
      <c r="NIY471" s="73"/>
      <c r="NIZ471" s="129"/>
      <c r="NJA471" s="73"/>
      <c r="NJB471" s="129"/>
      <c r="NJC471" s="73"/>
      <c r="NJD471" s="129"/>
      <c r="NJE471" s="73"/>
      <c r="NJF471" s="129"/>
      <c r="NJG471" s="73"/>
      <c r="NJH471" s="129"/>
      <c r="NJI471" s="73"/>
      <c r="NJJ471" s="129"/>
      <c r="NJK471" s="73"/>
      <c r="NJL471" s="129"/>
      <c r="NJM471" s="73"/>
      <c r="NJN471" s="129"/>
      <c r="NJO471" s="73"/>
      <c r="NJP471" s="129"/>
      <c r="NJQ471" s="73"/>
      <c r="NJR471" s="129"/>
      <c r="NJS471" s="73"/>
      <c r="NJT471" s="129"/>
      <c r="NJU471" s="73"/>
      <c r="NJV471" s="129"/>
      <c r="NJW471" s="73"/>
      <c r="NJX471" s="129"/>
      <c r="NJY471" s="73"/>
      <c r="NJZ471" s="129"/>
      <c r="NKA471" s="73"/>
      <c r="NKB471" s="129"/>
      <c r="NKC471" s="73"/>
      <c r="NKD471" s="129"/>
      <c r="NKE471" s="73"/>
      <c r="NKF471" s="129"/>
      <c r="NKG471" s="73"/>
      <c r="NKH471" s="129"/>
      <c r="NKI471" s="73"/>
      <c r="NKJ471" s="129"/>
      <c r="NKK471" s="73"/>
      <c r="NKL471" s="129"/>
      <c r="NKM471" s="73"/>
      <c r="NKN471" s="129"/>
      <c r="NKO471" s="73"/>
      <c r="NKP471" s="129"/>
      <c r="NKQ471" s="73"/>
      <c r="NKR471" s="129"/>
      <c r="NKS471" s="73"/>
      <c r="NKT471" s="129"/>
      <c r="NKU471" s="73"/>
      <c r="NKV471" s="129"/>
      <c r="NKW471" s="73"/>
      <c r="NKX471" s="129"/>
      <c r="NKY471" s="73"/>
      <c r="NKZ471" s="129"/>
      <c r="NLA471" s="73"/>
      <c r="NLB471" s="129"/>
      <c r="NLC471" s="73"/>
      <c r="NLD471" s="129"/>
      <c r="NLE471" s="73"/>
      <c r="NLF471" s="129"/>
      <c r="NLG471" s="73"/>
      <c r="NLH471" s="129"/>
      <c r="NLI471" s="73"/>
      <c r="NLJ471" s="129"/>
      <c r="NLK471" s="73"/>
      <c r="NLL471" s="129"/>
      <c r="NLM471" s="73"/>
      <c r="NLN471" s="129"/>
      <c r="NLO471" s="73"/>
      <c r="NLP471" s="129"/>
      <c r="NLQ471" s="73"/>
      <c r="NLR471" s="129"/>
      <c r="NLS471" s="73"/>
      <c r="NLT471" s="129"/>
      <c r="NLU471" s="73"/>
      <c r="NLV471" s="129"/>
      <c r="NLW471" s="73"/>
      <c r="NLX471" s="129"/>
      <c r="NLY471" s="73"/>
      <c r="NLZ471" s="129"/>
      <c r="NMA471" s="73"/>
      <c r="NMB471" s="129"/>
      <c r="NMC471" s="73"/>
      <c r="NMD471" s="129"/>
      <c r="NME471" s="73"/>
      <c r="NMF471" s="129"/>
      <c r="NMG471" s="73"/>
      <c r="NMH471" s="129"/>
      <c r="NMI471" s="73"/>
      <c r="NMJ471" s="129"/>
      <c r="NMK471" s="73"/>
      <c r="NML471" s="129"/>
      <c r="NMM471" s="73"/>
      <c r="NMN471" s="129"/>
      <c r="NMO471" s="73"/>
      <c r="NMP471" s="129"/>
      <c r="NMQ471" s="73"/>
      <c r="NMR471" s="129"/>
      <c r="NMS471" s="73"/>
      <c r="NMT471" s="129"/>
      <c r="NMU471" s="73"/>
      <c r="NMV471" s="129"/>
      <c r="NMW471" s="73"/>
      <c r="NMX471" s="129"/>
      <c r="NMY471" s="73"/>
      <c r="NMZ471" s="129"/>
      <c r="NNA471" s="73"/>
      <c r="NNB471" s="129"/>
      <c r="NNC471" s="73"/>
      <c r="NND471" s="129"/>
      <c r="NNE471" s="73"/>
      <c r="NNF471" s="129"/>
      <c r="NNG471" s="73"/>
      <c r="NNH471" s="129"/>
      <c r="NNI471" s="73"/>
      <c r="NNJ471" s="129"/>
      <c r="NNK471" s="73"/>
      <c r="NNL471" s="129"/>
      <c r="NNM471" s="73"/>
      <c r="NNN471" s="129"/>
      <c r="NNO471" s="73"/>
      <c r="NNP471" s="129"/>
      <c r="NNQ471" s="73"/>
      <c r="NNR471" s="129"/>
      <c r="NNS471" s="73"/>
      <c r="NNT471" s="129"/>
      <c r="NNU471" s="73"/>
      <c r="NNV471" s="129"/>
      <c r="NNW471" s="73"/>
      <c r="NNX471" s="129"/>
      <c r="NNY471" s="73"/>
      <c r="NNZ471" s="129"/>
      <c r="NOA471" s="73"/>
      <c r="NOB471" s="129"/>
      <c r="NOC471" s="73"/>
      <c r="NOD471" s="129"/>
      <c r="NOE471" s="73"/>
      <c r="NOF471" s="129"/>
      <c r="NOG471" s="73"/>
      <c r="NOH471" s="129"/>
      <c r="NOI471" s="73"/>
      <c r="NOJ471" s="129"/>
      <c r="NOK471" s="73"/>
      <c r="NOL471" s="129"/>
      <c r="NOM471" s="73"/>
      <c r="NON471" s="129"/>
      <c r="NOO471" s="73"/>
      <c r="NOP471" s="129"/>
      <c r="NOQ471" s="73"/>
      <c r="NOR471" s="129"/>
      <c r="NOS471" s="73"/>
      <c r="NOT471" s="129"/>
      <c r="NOU471" s="73"/>
      <c r="NOV471" s="129"/>
      <c r="NOW471" s="73"/>
      <c r="NOX471" s="129"/>
      <c r="NOY471" s="73"/>
      <c r="NOZ471" s="129"/>
      <c r="NPA471" s="73"/>
      <c r="NPB471" s="129"/>
      <c r="NPC471" s="73"/>
      <c r="NPD471" s="129"/>
      <c r="NPE471" s="73"/>
      <c r="NPF471" s="129"/>
      <c r="NPG471" s="73"/>
      <c r="NPH471" s="129"/>
      <c r="NPI471" s="73"/>
      <c r="NPJ471" s="129"/>
      <c r="NPK471" s="73"/>
      <c r="NPL471" s="129"/>
      <c r="NPM471" s="73"/>
      <c r="NPN471" s="129"/>
      <c r="NPO471" s="73"/>
      <c r="NPP471" s="129"/>
      <c r="NPQ471" s="73"/>
      <c r="NPR471" s="129"/>
      <c r="NPS471" s="73"/>
      <c r="NPT471" s="129"/>
      <c r="NPU471" s="73"/>
      <c r="NPV471" s="129"/>
      <c r="NPW471" s="73"/>
      <c r="NPX471" s="129"/>
      <c r="NPY471" s="73"/>
      <c r="NPZ471" s="129"/>
      <c r="NQA471" s="73"/>
      <c r="NQB471" s="129"/>
      <c r="NQC471" s="73"/>
      <c r="NQD471" s="129"/>
      <c r="NQE471" s="73"/>
      <c r="NQF471" s="129"/>
      <c r="NQG471" s="73"/>
      <c r="NQH471" s="129"/>
      <c r="NQI471" s="73"/>
      <c r="NQJ471" s="129"/>
      <c r="NQK471" s="73"/>
      <c r="NQL471" s="129"/>
      <c r="NQM471" s="73"/>
      <c r="NQN471" s="129"/>
      <c r="NQO471" s="73"/>
      <c r="NQP471" s="129"/>
      <c r="NQQ471" s="73"/>
      <c r="NQR471" s="129"/>
      <c r="NQS471" s="73"/>
      <c r="NQT471" s="129"/>
      <c r="NQU471" s="73"/>
      <c r="NQV471" s="129"/>
      <c r="NQW471" s="73"/>
      <c r="NQX471" s="129"/>
      <c r="NQY471" s="73"/>
      <c r="NQZ471" s="129"/>
      <c r="NRA471" s="73"/>
      <c r="NRB471" s="129"/>
      <c r="NRC471" s="73"/>
      <c r="NRD471" s="129"/>
      <c r="NRE471" s="73"/>
      <c r="NRF471" s="129"/>
      <c r="NRG471" s="73"/>
      <c r="NRH471" s="129"/>
      <c r="NRI471" s="73"/>
      <c r="NRJ471" s="129"/>
      <c r="NRK471" s="73"/>
      <c r="NRL471" s="129"/>
      <c r="NRM471" s="73"/>
      <c r="NRN471" s="129"/>
      <c r="NRO471" s="73"/>
      <c r="NRP471" s="129"/>
      <c r="NRQ471" s="73"/>
      <c r="NRR471" s="129"/>
      <c r="NRS471" s="73"/>
      <c r="NRT471" s="129"/>
      <c r="NRU471" s="73"/>
      <c r="NRV471" s="129"/>
      <c r="NRW471" s="73"/>
      <c r="NRX471" s="129"/>
      <c r="NRY471" s="73"/>
      <c r="NRZ471" s="129"/>
      <c r="NSA471" s="73"/>
      <c r="NSB471" s="129"/>
      <c r="NSC471" s="73"/>
      <c r="NSD471" s="129"/>
      <c r="NSE471" s="73"/>
      <c r="NSF471" s="129"/>
      <c r="NSG471" s="73"/>
      <c r="NSH471" s="129"/>
      <c r="NSI471" s="73"/>
      <c r="NSJ471" s="129"/>
      <c r="NSK471" s="73"/>
      <c r="NSL471" s="129"/>
      <c r="NSM471" s="73"/>
      <c r="NSN471" s="129"/>
      <c r="NSO471" s="73"/>
      <c r="NSP471" s="129"/>
      <c r="NSQ471" s="73"/>
      <c r="NSR471" s="129"/>
      <c r="NSS471" s="73"/>
      <c r="NST471" s="129"/>
      <c r="NSU471" s="73"/>
      <c r="NSV471" s="129"/>
      <c r="NSW471" s="73"/>
      <c r="NSX471" s="129"/>
      <c r="NSY471" s="73"/>
      <c r="NSZ471" s="129"/>
      <c r="NTA471" s="73"/>
      <c r="NTB471" s="129"/>
      <c r="NTC471" s="73"/>
      <c r="NTD471" s="129"/>
      <c r="NTE471" s="73"/>
      <c r="NTF471" s="129"/>
      <c r="NTG471" s="73"/>
      <c r="NTH471" s="129"/>
      <c r="NTI471" s="73"/>
      <c r="NTJ471" s="129"/>
      <c r="NTK471" s="73"/>
      <c r="NTL471" s="129"/>
      <c r="NTM471" s="73"/>
      <c r="NTN471" s="129"/>
      <c r="NTO471" s="73"/>
      <c r="NTP471" s="129"/>
      <c r="NTQ471" s="73"/>
      <c r="NTR471" s="129"/>
      <c r="NTS471" s="73"/>
      <c r="NTT471" s="129"/>
      <c r="NTU471" s="73"/>
      <c r="NTV471" s="129"/>
      <c r="NTW471" s="73"/>
      <c r="NTX471" s="129"/>
      <c r="NTY471" s="73"/>
      <c r="NTZ471" s="129"/>
      <c r="NUA471" s="73"/>
      <c r="NUB471" s="129"/>
      <c r="NUC471" s="73"/>
      <c r="NUD471" s="129"/>
      <c r="NUE471" s="73"/>
      <c r="NUF471" s="129"/>
      <c r="NUG471" s="73"/>
      <c r="NUH471" s="129"/>
      <c r="NUI471" s="73"/>
      <c r="NUJ471" s="129"/>
      <c r="NUK471" s="73"/>
      <c r="NUL471" s="129"/>
      <c r="NUM471" s="73"/>
      <c r="NUN471" s="129"/>
      <c r="NUO471" s="73"/>
      <c r="NUP471" s="129"/>
      <c r="NUQ471" s="73"/>
      <c r="NUR471" s="129"/>
      <c r="NUS471" s="73"/>
      <c r="NUT471" s="129"/>
      <c r="NUU471" s="73"/>
      <c r="NUV471" s="129"/>
      <c r="NUW471" s="73"/>
      <c r="NUX471" s="129"/>
      <c r="NUY471" s="73"/>
      <c r="NUZ471" s="129"/>
      <c r="NVA471" s="73"/>
      <c r="NVB471" s="129"/>
      <c r="NVC471" s="73"/>
      <c r="NVD471" s="129"/>
      <c r="NVE471" s="73"/>
      <c r="NVF471" s="129"/>
      <c r="NVG471" s="73"/>
      <c r="NVH471" s="129"/>
      <c r="NVI471" s="73"/>
      <c r="NVJ471" s="129"/>
      <c r="NVK471" s="73"/>
      <c r="NVL471" s="129"/>
      <c r="NVM471" s="73"/>
      <c r="NVN471" s="129"/>
      <c r="NVO471" s="73"/>
      <c r="NVP471" s="129"/>
      <c r="NVQ471" s="73"/>
      <c r="NVR471" s="129"/>
      <c r="NVS471" s="73"/>
      <c r="NVT471" s="129"/>
      <c r="NVU471" s="73"/>
      <c r="NVV471" s="129"/>
      <c r="NVW471" s="73"/>
      <c r="NVX471" s="129"/>
      <c r="NVY471" s="73"/>
      <c r="NVZ471" s="129"/>
      <c r="NWA471" s="73"/>
      <c r="NWB471" s="129"/>
      <c r="NWC471" s="73"/>
      <c r="NWD471" s="129"/>
      <c r="NWE471" s="73"/>
      <c r="NWF471" s="129"/>
      <c r="NWG471" s="73"/>
      <c r="NWH471" s="129"/>
      <c r="NWI471" s="73"/>
      <c r="NWJ471" s="129"/>
      <c r="NWK471" s="73"/>
      <c r="NWL471" s="129"/>
      <c r="NWM471" s="73"/>
      <c r="NWN471" s="129"/>
      <c r="NWO471" s="73"/>
      <c r="NWP471" s="129"/>
      <c r="NWQ471" s="73"/>
      <c r="NWR471" s="129"/>
      <c r="NWS471" s="73"/>
      <c r="NWT471" s="129"/>
      <c r="NWU471" s="73"/>
      <c r="NWV471" s="129"/>
      <c r="NWW471" s="73"/>
      <c r="NWX471" s="129"/>
      <c r="NWY471" s="73"/>
      <c r="NWZ471" s="129"/>
      <c r="NXA471" s="73"/>
      <c r="NXB471" s="129"/>
      <c r="NXC471" s="73"/>
      <c r="NXD471" s="129"/>
      <c r="NXE471" s="73"/>
      <c r="NXF471" s="129"/>
      <c r="NXG471" s="73"/>
      <c r="NXH471" s="129"/>
      <c r="NXI471" s="73"/>
      <c r="NXJ471" s="129"/>
      <c r="NXK471" s="73"/>
      <c r="NXL471" s="129"/>
      <c r="NXM471" s="73"/>
      <c r="NXN471" s="129"/>
      <c r="NXO471" s="73"/>
      <c r="NXP471" s="129"/>
      <c r="NXQ471" s="73"/>
      <c r="NXR471" s="129"/>
      <c r="NXS471" s="73"/>
      <c r="NXT471" s="129"/>
      <c r="NXU471" s="73"/>
      <c r="NXV471" s="129"/>
      <c r="NXW471" s="73"/>
      <c r="NXX471" s="129"/>
      <c r="NXY471" s="73"/>
      <c r="NXZ471" s="129"/>
      <c r="NYA471" s="73"/>
      <c r="NYB471" s="129"/>
      <c r="NYC471" s="73"/>
      <c r="NYD471" s="129"/>
      <c r="NYE471" s="73"/>
      <c r="NYF471" s="129"/>
      <c r="NYG471" s="73"/>
      <c r="NYH471" s="129"/>
      <c r="NYI471" s="73"/>
      <c r="NYJ471" s="129"/>
      <c r="NYK471" s="73"/>
      <c r="NYL471" s="129"/>
      <c r="NYM471" s="73"/>
      <c r="NYN471" s="129"/>
      <c r="NYO471" s="73"/>
      <c r="NYP471" s="129"/>
      <c r="NYQ471" s="73"/>
      <c r="NYR471" s="129"/>
      <c r="NYS471" s="73"/>
      <c r="NYT471" s="129"/>
      <c r="NYU471" s="73"/>
      <c r="NYV471" s="129"/>
      <c r="NYW471" s="73"/>
      <c r="NYX471" s="129"/>
      <c r="NYY471" s="73"/>
      <c r="NYZ471" s="129"/>
      <c r="NZA471" s="73"/>
      <c r="NZB471" s="129"/>
      <c r="NZC471" s="73"/>
      <c r="NZD471" s="129"/>
      <c r="NZE471" s="73"/>
      <c r="NZF471" s="129"/>
      <c r="NZG471" s="73"/>
      <c r="NZH471" s="129"/>
      <c r="NZI471" s="73"/>
      <c r="NZJ471" s="129"/>
      <c r="NZK471" s="73"/>
      <c r="NZL471" s="129"/>
      <c r="NZM471" s="73"/>
      <c r="NZN471" s="129"/>
      <c r="NZO471" s="73"/>
      <c r="NZP471" s="129"/>
      <c r="NZQ471" s="73"/>
      <c r="NZR471" s="129"/>
      <c r="NZS471" s="73"/>
      <c r="NZT471" s="129"/>
      <c r="NZU471" s="73"/>
      <c r="NZV471" s="129"/>
      <c r="NZW471" s="73"/>
      <c r="NZX471" s="129"/>
      <c r="NZY471" s="73"/>
      <c r="NZZ471" s="129"/>
      <c r="OAA471" s="73"/>
      <c r="OAB471" s="129"/>
      <c r="OAC471" s="73"/>
      <c r="OAD471" s="129"/>
      <c r="OAE471" s="73"/>
      <c r="OAF471" s="129"/>
      <c r="OAG471" s="73"/>
      <c r="OAH471" s="129"/>
      <c r="OAI471" s="73"/>
      <c r="OAJ471" s="129"/>
      <c r="OAK471" s="73"/>
      <c r="OAL471" s="129"/>
      <c r="OAM471" s="73"/>
      <c r="OAN471" s="129"/>
      <c r="OAO471" s="73"/>
      <c r="OAP471" s="129"/>
      <c r="OAQ471" s="73"/>
      <c r="OAR471" s="129"/>
      <c r="OAS471" s="73"/>
      <c r="OAT471" s="129"/>
      <c r="OAU471" s="73"/>
      <c r="OAV471" s="129"/>
      <c r="OAW471" s="73"/>
      <c r="OAX471" s="129"/>
      <c r="OAY471" s="73"/>
      <c r="OAZ471" s="129"/>
      <c r="OBA471" s="73"/>
      <c r="OBB471" s="129"/>
      <c r="OBC471" s="73"/>
      <c r="OBD471" s="129"/>
      <c r="OBE471" s="73"/>
      <c r="OBF471" s="129"/>
      <c r="OBG471" s="73"/>
      <c r="OBH471" s="129"/>
      <c r="OBI471" s="73"/>
      <c r="OBJ471" s="129"/>
      <c r="OBK471" s="73"/>
      <c r="OBL471" s="129"/>
      <c r="OBM471" s="73"/>
      <c r="OBN471" s="129"/>
      <c r="OBO471" s="73"/>
      <c r="OBP471" s="129"/>
      <c r="OBQ471" s="73"/>
      <c r="OBR471" s="129"/>
      <c r="OBS471" s="73"/>
      <c r="OBT471" s="129"/>
      <c r="OBU471" s="73"/>
      <c r="OBV471" s="129"/>
      <c r="OBW471" s="73"/>
      <c r="OBX471" s="129"/>
      <c r="OBY471" s="73"/>
      <c r="OBZ471" s="129"/>
      <c r="OCA471" s="73"/>
      <c r="OCB471" s="129"/>
      <c r="OCC471" s="73"/>
      <c r="OCD471" s="129"/>
      <c r="OCE471" s="73"/>
      <c r="OCF471" s="129"/>
      <c r="OCG471" s="73"/>
      <c r="OCH471" s="129"/>
      <c r="OCI471" s="73"/>
      <c r="OCJ471" s="129"/>
      <c r="OCK471" s="73"/>
      <c r="OCL471" s="129"/>
      <c r="OCM471" s="73"/>
      <c r="OCN471" s="129"/>
      <c r="OCO471" s="73"/>
      <c r="OCP471" s="129"/>
      <c r="OCQ471" s="73"/>
      <c r="OCR471" s="129"/>
      <c r="OCS471" s="73"/>
      <c r="OCT471" s="129"/>
      <c r="OCU471" s="73"/>
      <c r="OCV471" s="129"/>
      <c r="OCW471" s="73"/>
      <c r="OCX471" s="129"/>
      <c r="OCY471" s="73"/>
      <c r="OCZ471" s="129"/>
      <c r="ODA471" s="73"/>
      <c r="ODB471" s="129"/>
      <c r="ODC471" s="73"/>
      <c r="ODD471" s="129"/>
      <c r="ODE471" s="73"/>
      <c r="ODF471" s="129"/>
      <c r="ODG471" s="73"/>
      <c r="ODH471" s="129"/>
      <c r="ODI471" s="73"/>
      <c r="ODJ471" s="129"/>
      <c r="ODK471" s="73"/>
      <c r="ODL471" s="129"/>
      <c r="ODM471" s="73"/>
      <c r="ODN471" s="129"/>
      <c r="ODO471" s="73"/>
      <c r="ODP471" s="129"/>
      <c r="ODQ471" s="73"/>
      <c r="ODR471" s="129"/>
      <c r="ODS471" s="73"/>
      <c r="ODT471" s="129"/>
      <c r="ODU471" s="73"/>
      <c r="ODV471" s="129"/>
      <c r="ODW471" s="73"/>
      <c r="ODX471" s="129"/>
      <c r="ODY471" s="73"/>
      <c r="ODZ471" s="129"/>
      <c r="OEA471" s="73"/>
      <c r="OEB471" s="129"/>
      <c r="OEC471" s="73"/>
      <c r="OED471" s="129"/>
      <c r="OEE471" s="73"/>
      <c r="OEF471" s="129"/>
      <c r="OEG471" s="73"/>
      <c r="OEH471" s="129"/>
      <c r="OEI471" s="73"/>
      <c r="OEJ471" s="129"/>
      <c r="OEK471" s="73"/>
      <c r="OEL471" s="129"/>
      <c r="OEM471" s="73"/>
      <c r="OEN471" s="129"/>
      <c r="OEO471" s="73"/>
      <c r="OEP471" s="129"/>
      <c r="OEQ471" s="73"/>
      <c r="OER471" s="129"/>
      <c r="OES471" s="73"/>
      <c r="OET471" s="129"/>
      <c r="OEU471" s="73"/>
      <c r="OEV471" s="129"/>
      <c r="OEW471" s="73"/>
      <c r="OEX471" s="129"/>
      <c r="OEY471" s="73"/>
      <c r="OEZ471" s="129"/>
      <c r="OFA471" s="73"/>
      <c r="OFB471" s="129"/>
      <c r="OFC471" s="73"/>
      <c r="OFD471" s="129"/>
      <c r="OFE471" s="73"/>
      <c r="OFF471" s="129"/>
      <c r="OFG471" s="73"/>
      <c r="OFH471" s="129"/>
      <c r="OFI471" s="73"/>
      <c r="OFJ471" s="129"/>
      <c r="OFK471" s="73"/>
      <c r="OFL471" s="129"/>
      <c r="OFM471" s="73"/>
      <c r="OFN471" s="129"/>
      <c r="OFO471" s="73"/>
      <c r="OFP471" s="129"/>
      <c r="OFQ471" s="73"/>
      <c r="OFR471" s="129"/>
      <c r="OFS471" s="73"/>
      <c r="OFT471" s="129"/>
      <c r="OFU471" s="73"/>
      <c r="OFV471" s="129"/>
      <c r="OFW471" s="73"/>
      <c r="OFX471" s="129"/>
      <c r="OFY471" s="73"/>
      <c r="OFZ471" s="129"/>
      <c r="OGA471" s="73"/>
      <c r="OGB471" s="129"/>
      <c r="OGC471" s="73"/>
      <c r="OGD471" s="129"/>
      <c r="OGE471" s="73"/>
      <c r="OGF471" s="129"/>
      <c r="OGG471" s="73"/>
      <c r="OGH471" s="129"/>
      <c r="OGI471" s="73"/>
      <c r="OGJ471" s="129"/>
      <c r="OGK471" s="73"/>
      <c r="OGL471" s="129"/>
      <c r="OGM471" s="73"/>
      <c r="OGN471" s="129"/>
      <c r="OGO471" s="73"/>
      <c r="OGP471" s="129"/>
      <c r="OGQ471" s="73"/>
      <c r="OGR471" s="129"/>
      <c r="OGS471" s="73"/>
      <c r="OGT471" s="129"/>
      <c r="OGU471" s="73"/>
      <c r="OGV471" s="129"/>
      <c r="OGW471" s="73"/>
      <c r="OGX471" s="129"/>
      <c r="OGY471" s="73"/>
      <c r="OGZ471" s="129"/>
      <c r="OHA471" s="73"/>
      <c r="OHB471" s="129"/>
      <c r="OHC471" s="73"/>
      <c r="OHD471" s="129"/>
      <c r="OHE471" s="73"/>
      <c r="OHF471" s="129"/>
      <c r="OHG471" s="73"/>
      <c r="OHH471" s="129"/>
      <c r="OHI471" s="73"/>
      <c r="OHJ471" s="129"/>
      <c r="OHK471" s="73"/>
      <c r="OHL471" s="129"/>
      <c r="OHM471" s="73"/>
      <c r="OHN471" s="129"/>
      <c r="OHO471" s="73"/>
      <c r="OHP471" s="129"/>
      <c r="OHQ471" s="73"/>
      <c r="OHR471" s="129"/>
      <c r="OHS471" s="73"/>
      <c r="OHT471" s="129"/>
      <c r="OHU471" s="73"/>
      <c r="OHV471" s="129"/>
      <c r="OHW471" s="73"/>
      <c r="OHX471" s="129"/>
      <c r="OHY471" s="73"/>
      <c r="OHZ471" s="129"/>
      <c r="OIA471" s="73"/>
      <c r="OIB471" s="129"/>
      <c r="OIC471" s="73"/>
      <c r="OID471" s="129"/>
      <c r="OIE471" s="73"/>
      <c r="OIF471" s="129"/>
      <c r="OIG471" s="73"/>
      <c r="OIH471" s="129"/>
      <c r="OII471" s="73"/>
      <c r="OIJ471" s="129"/>
      <c r="OIK471" s="73"/>
      <c r="OIL471" s="129"/>
      <c r="OIM471" s="73"/>
      <c r="OIN471" s="129"/>
      <c r="OIO471" s="73"/>
      <c r="OIP471" s="129"/>
      <c r="OIQ471" s="73"/>
      <c r="OIR471" s="129"/>
      <c r="OIS471" s="73"/>
      <c r="OIT471" s="129"/>
      <c r="OIU471" s="73"/>
      <c r="OIV471" s="129"/>
      <c r="OIW471" s="73"/>
      <c r="OIX471" s="129"/>
      <c r="OIY471" s="73"/>
      <c r="OIZ471" s="129"/>
      <c r="OJA471" s="73"/>
      <c r="OJB471" s="129"/>
      <c r="OJC471" s="73"/>
      <c r="OJD471" s="129"/>
      <c r="OJE471" s="73"/>
      <c r="OJF471" s="129"/>
      <c r="OJG471" s="73"/>
      <c r="OJH471" s="129"/>
      <c r="OJI471" s="73"/>
      <c r="OJJ471" s="129"/>
      <c r="OJK471" s="73"/>
      <c r="OJL471" s="129"/>
      <c r="OJM471" s="73"/>
      <c r="OJN471" s="129"/>
      <c r="OJO471" s="73"/>
      <c r="OJP471" s="129"/>
      <c r="OJQ471" s="73"/>
      <c r="OJR471" s="129"/>
      <c r="OJS471" s="73"/>
      <c r="OJT471" s="129"/>
      <c r="OJU471" s="73"/>
      <c r="OJV471" s="129"/>
      <c r="OJW471" s="73"/>
      <c r="OJX471" s="129"/>
      <c r="OJY471" s="73"/>
      <c r="OJZ471" s="129"/>
      <c r="OKA471" s="73"/>
      <c r="OKB471" s="129"/>
      <c r="OKC471" s="73"/>
      <c r="OKD471" s="129"/>
      <c r="OKE471" s="73"/>
      <c r="OKF471" s="129"/>
      <c r="OKG471" s="73"/>
      <c r="OKH471" s="129"/>
      <c r="OKI471" s="73"/>
      <c r="OKJ471" s="129"/>
      <c r="OKK471" s="73"/>
      <c r="OKL471" s="129"/>
      <c r="OKM471" s="73"/>
      <c r="OKN471" s="129"/>
      <c r="OKO471" s="73"/>
      <c r="OKP471" s="129"/>
      <c r="OKQ471" s="73"/>
      <c r="OKR471" s="129"/>
      <c r="OKS471" s="73"/>
      <c r="OKT471" s="129"/>
      <c r="OKU471" s="73"/>
      <c r="OKV471" s="129"/>
      <c r="OKW471" s="73"/>
      <c r="OKX471" s="129"/>
      <c r="OKY471" s="73"/>
      <c r="OKZ471" s="129"/>
      <c r="OLA471" s="73"/>
      <c r="OLB471" s="129"/>
      <c r="OLC471" s="73"/>
      <c r="OLD471" s="129"/>
      <c r="OLE471" s="73"/>
      <c r="OLF471" s="129"/>
      <c r="OLG471" s="73"/>
      <c r="OLH471" s="129"/>
      <c r="OLI471" s="73"/>
      <c r="OLJ471" s="129"/>
      <c r="OLK471" s="73"/>
      <c r="OLL471" s="129"/>
      <c r="OLM471" s="73"/>
      <c r="OLN471" s="129"/>
      <c r="OLO471" s="73"/>
      <c r="OLP471" s="129"/>
      <c r="OLQ471" s="73"/>
      <c r="OLR471" s="129"/>
      <c r="OLS471" s="73"/>
      <c r="OLT471" s="129"/>
      <c r="OLU471" s="73"/>
      <c r="OLV471" s="129"/>
      <c r="OLW471" s="73"/>
      <c r="OLX471" s="129"/>
      <c r="OLY471" s="73"/>
      <c r="OLZ471" s="129"/>
      <c r="OMA471" s="73"/>
      <c r="OMB471" s="129"/>
      <c r="OMC471" s="73"/>
      <c r="OMD471" s="129"/>
      <c r="OME471" s="73"/>
      <c r="OMF471" s="129"/>
      <c r="OMG471" s="73"/>
      <c r="OMH471" s="129"/>
      <c r="OMI471" s="73"/>
      <c r="OMJ471" s="129"/>
      <c r="OMK471" s="73"/>
      <c r="OML471" s="129"/>
      <c r="OMM471" s="73"/>
      <c r="OMN471" s="129"/>
      <c r="OMO471" s="73"/>
      <c r="OMP471" s="129"/>
      <c r="OMQ471" s="73"/>
      <c r="OMR471" s="129"/>
      <c r="OMS471" s="73"/>
      <c r="OMT471" s="129"/>
      <c r="OMU471" s="73"/>
      <c r="OMV471" s="129"/>
      <c r="OMW471" s="73"/>
      <c r="OMX471" s="129"/>
      <c r="OMY471" s="73"/>
      <c r="OMZ471" s="129"/>
      <c r="ONA471" s="73"/>
      <c r="ONB471" s="129"/>
      <c r="ONC471" s="73"/>
      <c r="OND471" s="129"/>
      <c r="ONE471" s="73"/>
      <c r="ONF471" s="129"/>
      <c r="ONG471" s="73"/>
      <c r="ONH471" s="129"/>
      <c r="ONI471" s="73"/>
      <c r="ONJ471" s="129"/>
      <c r="ONK471" s="73"/>
      <c r="ONL471" s="129"/>
      <c r="ONM471" s="73"/>
      <c r="ONN471" s="129"/>
      <c r="ONO471" s="73"/>
      <c r="ONP471" s="129"/>
      <c r="ONQ471" s="73"/>
      <c r="ONR471" s="129"/>
      <c r="ONS471" s="73"/>
      <c r="ONT471" s="129"/>
      <c r="ONU471" s="73"/>
      <c r="ONV471" s="129"/>
      <c r="ONW471" s="73"/>
      <c r="ONX471" s="129"/>
      <c r="ONY471" s="73"/>
      <c r="ONZ471" s="129"/>
      <c r="OOA471" s="73"/>
      <c r="OOB471" s="129"/>
      <c r="OOC471" s="73"/>
      <c r="OOD471" s="129"/>
      <c r="OOE471" s="73"/>
      <c r="OOF471" s="129"/>
      <c r="OOG471" s="73"/>
      <c r="OOH471" s="129"/>
      <c r="OOI471" s="73"/>
      <c r="OOJ471" s="129"/>
      <c r="OOK471" s="73"/>
      <c r="OOL471" s="129"/>
      <c r="OOM471" s="73"/>
      <c r="OON471" s="129"/>
      <c r="OOO471" s="73"/>
      <c r="OOP471" s="129"/>
      <c r="OOQ471" s="73"/>
      <c r="OOR471" s="129"/>
      <c r="OOS471" s="73"/>
      <c r="OOT471" s="129"/>
      <c r="OOU471" s="73"/>
      <c r="OOV471" s="129"/>
      <c r="OOW471" s="73"/>
      <c r="OOX471" s="129"/>
      <c r="OOY471" s="73"/>
      <c r="OOZ471" s="129"/>
      <c r="OPA471" s="73"/>
      <c r="OPB471" s="129"/>
      <c r="OPC471" s="73"/>
      <c r="OPD471" s="129"/>
      <c r="OPE471" s="73"/>
      <c r="OPF471" s="129"/>
      <c r="OPG471" s="73"/>
      <c r="OPH471" s="129"/>
      <c r="OPI471" s="73"/>
      <c r="OPJ471" s="129"/>
      <c r="OPK471" s="73"/>
      <c r="OPL471" s="129"/>
      <c r="OPM471" s="73"/>
      <c r="OPN471" s="129"/>
      <c r="OPO471" s="73"/>
      <c r="OPP471" s="129"/>
      <c r="OPQ471" s="73"/>
      <c r="OPR471" s="129"/>
      <c r="OPS471" s="73"/>
      <c r="OPT471" s="129"/>
      <c r="OPU471" s="73"/>
      <c r="OPV471" s="129"/>
      <c r="OPW471" s="73"/>
      <c r="OPX471" s="129"/>
      <c r="OPY471" s="73"/>
      <c r="OPZ471" s="129"/>
      <c r="OQA471" s="73"/>
      <c r="OQB471" s="129"/>
      <c r="OQC471" s="73"/>
      <c r="OQD471" s="129"/>
      <c r="OQE471" s="73"/>
      <c r="OQF471" s="129"/>
      <c r="OQG471" s="73"/>
      <c r="OQH471" s="129"/>
      <c r="OQI471" s="73"/>
      <c r="OQJ471" s="129"/>
      <c r="OQK471" s="73"/>
      <c r="OQL471" s="129"/>
      <c r="OQM471" s="73"/>
      <c r="OQN471" s="129"/>
      <c r="OQO471" s="73"/>
      <c r="OQP471" s="129"/>
      <c r="OQQ471" s="73"/>
      <c r="OQR471" s="129"/>
      <c r="OQS471" s="73"/>
      <c r="OQT471" s="129"/>
      <c r="OQU471" s="73"/>
      <c r="OQV471" s="129"/>
      <c r="OQW471" s="73"/>
      <c r="OQX471" s="129"/>
      <c r="OQY471" s="73"/>
      <c r="OQZ471" s="129"/>
      <c r="ORA471" s="73"/>
      <c r="ORB471" s="129"/>
      <c r="ORC471" s="73"/>
      <c r="ORD471" s="129"/>
      <c r="ORE471" s="73"/>
      <c r="ORF471" s="129"/>
      <c r="ORG471" s="73"/>
      <c r="ORH471" s="129"/>
      <c r="ORI471" s="73"/>
      <c r="ORJ471" s="129"/>
      <c r="ORK471" s="73"/>
      <c r="ORL471" s="129"/>
      <c r="ORM471" s="73"/>
      <c r="ORN471" s="129"/>
      <c r="ORO471" s="73"/>
      <c r="ORP471" s="129"/>
      <c r="ORQ471" s="73"/>
      <c r="ORR471" s="129"/>
      <c r="ORS471" s="73"/>
      <c r="ORT471" s="129"/>
      <c r="ORU471" s="73"/>
      <c r="ORV471" s="129"/>
      <c r="ORW471" s="73"/>
      <c r="ORX471" s="129"/>
      <c r="ORY471" s="73"/>
      <c r="ORZ471" s="129"/>
      <c r="OSA471" s="73"/>
      <c r="OSB471" s="129"/>
      <c r="OSC471" s="73"/>
      <c r="OSD471" s="129"/>
      <c r="OSE471" s="73"/>
      <c r="OSF471" s="129"/>
      <c r="OSG471" s="73"/>
      <c r="OSH471" s="129"/>
      <c r="OSI471" s="73"/>
      <c r="OSJ471" s="129"/>
      <c r="OSK471" s="73"/>
      <c r="OSL471" s="129"/>
      <c r="OSM471" s="73"/>
      <c r="OSN471" s="129"/>
      <c r="OSO471" s="73"/>
      <c r="OSP471" s="129"/>
      <c r="OSQ471" s="73"/>
      <c r="OSR471" s="129"/>
      <c r="OSS471" s="73"/>
      <c r="OST471" s="129"/>
      <c r="OSU471" s="73"/>
      <c r="OSV471" s="129"/>
      <c r="OSW471" s="73"/>
      <c r="OSX471" s="129"/>
      <c r="OSY471" s="73"/>
      <c r="OSZ471" s="129"/>
      <c r="OTA471" s="73"/>
      <c r="OTB471" s="129"/>
      <c r="OTC471" s="73"/>
      <c r="OTD471" s="129"/>
      <c r="OTE471" s="73"/>
      <c r="OTF471" s="129"/>
      <c r="OTG471" s="73"/>
      <c r="OTH471" s="129"/>
      <c r="OTI471" s="73"/>
      <c r="OTJ471" s="129"/>
      <c r="OTK471" s="73"/>
      <c r="OTL471" s="129"/>
      <c r="OTM471" s="73"/>
      <c r="OTN471" s="129"/>
      <c r="OTO471" s="73"/>
      <c r="OTP471" s="129"/>
      <c r="OTQ471" s="73"/>
      <c r="OTR471" s="129"/>
      <c r="OTS471" s="73"/>
      <c r="OTT471" s="129"/>
      <c r="OTU471" s="73"/>
      <c r="OTV471" s="129"/>
      <c r="OTW471" s="73"/>
      <c r="OTX471" s="129"/>
      <c r="OTY471" s="73"/>
      <c r="OTZ471" s="129"/>
      <c r="OUA471" s="73"/>
      <c r="OUB471" s="129"/>
      <c r="OUC471" s="73"/>
      <c r="OUD471" s="129"/>
      <c r="OUE471" s="73"/>
      <c r="OUF471" s="129"/>
      <c r="OUG471" s="73"/>
      <c r="OUH471" s="129"/>
      <c r="OUI471" s="73"/>
      <c r="OUJ471" s="129"/>
      <c r="OUK471" s="73"/>
      <c r="OUL471" s="129"/>
      <c r="OUM471" s="73"/>
      <c r="OUN471" s="129"/>
      <c r="OUO471" s="73"/>
      <c r="OUP471" s="129"/>
      <c r="OUQ471" s="73"/>
      <c r="OUR471" s="129"/>
      <c r="OUS471" s="73"/>
      <c r="OUT471" s="129"/>
      <c r="OUU471" s="73"/>
      <c r="OUV471" s="129"/>
      <c r="OUW471" s="73"/>
      <c r="OUX471" s="129"/>
      <c r="OUY471" s="73"/>
      <c r="OUZ471" s="129"/>
      <c r="OVA471" s="73"/>
      <c r="OVB471" s="129"/>
      <c r="OVC471" s="73"/>
      <c r="OVD471" s="129"/>
      <c r="OVE471" s="73"/>
      <c r="OVF471" s="129"/>
      <c r="OVG471" s="73"/>
      <c r="OVH471" s="129"/>
      <c r="OVI471" s="73"/>
      <c r="OVJ471" s="129"/>
      <c r="OVK471" s="73"/>
      <c r="OVL471" s="129"/>
      <c r="OVM471" s="73"/>
      <c r="OVN471" s="129"/>
      <c r="OVO471" s="73"/>
      <c r="OVP471" s="129"/>
      <c r="OVQ471" s="73"/>
      <c r="OVR471" s="129"/>
      <c r="OVS471" s="73"/>
      <c r="OVT471" s="129"/>
      <c r="OVU471" s="73"/>
      <c r="OVV471" s="129"/>
      <c r="OVW471" s="73"/>
      <c r="OVX471" s="129"/>
      <c r="OVY471" s="73"/>
      <c r="OVZ471" s="129"/>
      <c r="OWA471" s="73"/>
      <c r="OWB471" s="129"/>
      <c r="OWC471" s="73"/>
      <c r="OWD471" s="129"/>
      <c r="OWE471" s="73"/>
      <c r="OWF471" s="129"/>
      <c r="OWG471" s="73"/>
      <c r="OWH471" s="129"/>
      <c r="OWI471" s="73"/>
      <c r="OWJ471" s="129"/>
      <c r="OWK471" s="73"/>
      <c r="OWL471" s="129"/>
      <c r="OWM471" s="73"/>
      <c r="OWN471" s="129"/>
      <c r="OWO471" s="73"/>
      <c r="OWP471" s="129"/>
      <c r="OWQ471" s="73"/>
      <c r="OWR471" s="129"/>
      <c r="OWS471" s="73"/>
      <c r="OWT471" s="129"/>
      <c r="OWU471" s="73"/>
      <c r="OWV471" s="129"/>
      <c r="OWW471" s="73"/>
      <c r="OWX471" s="129"/>
      <c r="OWY471" s="73"/>
      <c r="OWZ471" s="129"/>
      <c r="OXA471" s="73"/>
      <c r="OXB471" s="129"/>
      <c r="OXC471" s="73"/>
      <c r="OXD471" s="129"/>
      <c r="OXE471" s="73"/>
      <c r="OXF471" s="129"/>
      <c r="OXG471" s="73"/>
      <c r="OXH471" s="129"/>
      <c r="OXI471" s="73"/>
      <c r="OXJ471" s="129"/>
      <c r="OXK471" s="73"/>
      <c r="OXL471" s="129"/>
      <c r="OXM471" s="73"/>
      <c r="OXN471" s="129"/>
      <c r="OXO471" s="73"/>
      <c r="OXP471" s="129"/>
      <c r="OXQ471" s="73"/>
      <c r="OXR471" s="129"/>
      <c r="OXS471" s="73"/>
      <c r="OXT471" s="129"/>
      <c r="OXU471" s="73"/>
      <c r="OXV471" s="129"/>
      <c r="OXW471" s="73"/>
      <c r="OXX471" s="129"/>
      <c r="OXY471" s="73"/>
      <c r="OXZ471" s="129"/>
      <c r="OYA471" s="73"/>
      <c r="OYB471" s="129"/>
      <c r="OYC471" s="73"/>
      <c r="OYD471" s="129"/>
      <c r="OYE471" s="73"/>
      <c r="OYF471" s="129"/>
      <c r="OYG471" s="73"/>
      <c r="OYH471" s="129"/>
      <c r="OYI471" s="73"/>
      <c r="OYJ471" s="129"/>
      <c r="OYK471" s="73"/>
      <c r="OYL471" s="129"/>
      <c r="OYM471" s="73"/>
      <c r="OYN471" s="129"/>
      <c r="OYO471" s="73"/>
      <c r="OYP471" s="129"/>
      <c r="OYQ471" s="73"/>
      <c r="OYR471" s="129"/>
      <c r="OYS471" s="73"/>
      <c r="OYT471" s="129"/>
      <c r="OYU471" s="73"/>
      <c r="OYV471" s="129"/>
      <c r="OYW471" s="73"/>
      <c r="OYX471" s="129"/>
      <c r="OYY471" s="73"/>
      <c r="OYZ471" s="129"/>
      <c r="OZA471" s="73"/>
      <c r="OZB471" s="129"/>
      <c r="OZC471" s="73"/>
      <c r="OZD471" s="129"/>
      <c r="OZE471" s="73"/>
      <c r="OZF471" s="129"/>
      <c r="OZG471" s="73"/>
      <c r="OZH471" s="129"/>
      <c r="OZI471" s="73"/>
      <c r="OZJ471" s="129"/>
      <c r="OZK471" s="73"/>
      <c r="OZL471" s="129"/>
      <c r="OZM471" s="73"/>
      <c r="OZN471" s="129"/>
      <c r="OZO471" s="73"/>
      <c r="OZP471" s="129"/>
      <c r="OZQ471" s="73"/>
      <c r="OZR471" s="129"/>
      <c r="OZS471" s="73"/>
      <c r="OZT471" s="129"/>
      <c r="OZU471" s="73"/>
      <c r="OZV471" s="129"/>
      <c r="OZW471" s="73"/>
      <c r="OZX471" s="129"/>
      <c r="OZY471" s="73"/>
      <c r="OZZ471" s="129"/>
      <c r="PAA471" s="73"/>
      <c r="PAB471" s="129"/>
      <c r="PAC471" s="73"/>
      <c r="PAD471" s="129"/>
      <c r="PAE471" s="73"/>
      <c r="PAF471" s="129"/>
      <c r="PAG471" s="73"/>
      <c r="PAH471" s="129"/>
      <c r="PAI471" s="73"/>
      <c r="PAJ471" s="129"/>
      <c r="PAK471" s="73"/>
      <c r="PAL471" s="129"/>
      <c r="PAM471" s="73"/>
      <c r="PAN471" s="129"/>
      <c r="PAO471" s="73"/>
      <c r="PAP471" s="129"/>
      <c r="PAQ471" s="73"/>
      <c r="PAR471" s="129"/>
      <c r="PAS471" s="73"/>
      <c r="PAT471" s="129"/>
      <c r="PAU471" s="73"/>
      <c r="PAV471" s="129"/>
      <c r="PAW471" s="73"/>
      <c r="PAX471" s="129"/>
      <c r="PAY471" s="73"/>
      <c r="PAZ471" s="129"/>
      <c r="PBA471" s="73"/>
      <c r="PBB471" s="129"/>
      <c r="PBC471" s="73"/>
      <c r="PBD471" s="129"/>
      <c r="PBE471" s="73"/>
      <c r="PBF471" s="129"/>
      <c r="PBG471" s="73"/>
      <c r="PBH471" s="129"/>
      <c r="PBI471" s="73"/>
      <c r="PBJ471" s="129"/>
      <c r="PBK471" s="73"/>
      <c r="PBL471" s="129"/>
      <c r="PBM471" s="73"/>
      <c r="PBN471" s="129"/>
      <c r="PBO471" s="73"/>
      <c r="PBP471" s="129"/>
      <c r="PBQ471" s="73"/>
      <c r="PBR471" s="129"/>
      <c r="PBS471" s="73"/>
      <c r="PBT471" s="129"/>
      <c r="PBU471" s="73"/>
      <c r="PBV471" s="129"/>
      <c r="PBW471" s="73"/>
      <c r="PBX471" s="129"/>
      <c r="PBY471" s="73"/>
      <c r="PBZ471" s="129"/>
      <c r="PCA471" s="73"/>
      <c r="PCB471" s="129"/>
      <c r="PCC471" s="73"/>
      <c r="PCD471" s="129"/>
      <c r="PCE471" s="73"/>
      <c r="PCF471" s="129"/>
      <c r="PCG471" s="73"/>
      <c r="PCH471" s="129"/>
      <c r="PCI471" s="73"/>
      <c r="PCJ471" s="129"/>
      <c r="PCK471" s="73"/>
      <c r="PCL471" s="129"/>
      <c r="PCM471" s="73"/>
      <c r="PCN471" s="129"/>
      <c r="PCO471" s="73"/>
      <c r="PCP471" s="129"/>
      <c r="PCQ471" s="73"/>
      <c r="PCR471" s="129"/>
      <c r="PCS471" s="73"/>
      <c r="PCT471" s="129"/>
      <c r="PCU471" s="73"/>
      <c r="PCV471" s="129"/>
      <c r="PCW471" s="73"/>
      <c r="PCX471" s="129"/>
      <c r="PCY471" s="73"/>
      <c r="PCZ471" s="129"/>
      <c r="PDA471" s="73"/>
      <c r="PDB471" s="129"/>
      <c r="PDC471" s="73"/>
      <c r="PDD471" s="129"/>
      <c r="PDE471" s="73"/>
      <c r="PDF471" s="129"/>
      <c r="PDG471" s="73"/>
      <c r="PDH471" s="129"/>
      <c r="PDI471" s="73"/>
      <c r="PDJ471" s="129"/>
      <c r="PDK471" s="73"/>
      <c r="PDL471" s="129"/>
      <c r="PDM471" s="73"/>
      <c r="PDN471" s="129"/>
      <c r="PDO471" s="73"/>
      <c r="PDP471" s="129"/>
      <c r="PDQ471" s="73"/>
      <c r="PDR471" s="129"/>
      <c r="PDS471" s="73"/>
      <c r="PDT471" s="129"/>
      <c r="PDU471" s="73"/>
      <c r="PDV471" s="129"/>
      <c r="PDW471" s="73"/>
      <c r="PDX471" s="129"/>
      <c r="PDY471" s="73"/>
      <c r="PDZ471" s="129"/>
      <c r="PEA471" s="73"/>
      <c r="PEB471" s="129"/>
      <c r="PEC471" s="73"/>
      <c r="PED471" s="129"/>
      <c r="PEE471" s="73"/>
      <c r="PEF471" s="129"/>
      <c r="PEG471" s="73"/>
      <c r="PEH471" s="129"/>
      <c r="PEI471" s="73"/>
      <c r="PEJ471" s="129"/>
      <c r="PEK471" s="73"/>
      <c r="PEL471" s="129"/>
      <c r="PEM471" s="73"/>
      <c r="PEN471" s="129"/>
      <c r="PEO471" s="73"/>
      <c r="PEP471" s="129"/>
      <c r="PEQ471" s="73"/>
      <c r="PER471" s="129"/>
      <c r="PES471" s="73"/>
      <c r="PET471" s="129"/>
      <c r="PEU471" s="73"/>
      <c r="PEV471" s="129"/>
      <c r="PEW471" s="73"/>
      <c r="PEX471" s="129"/>
      <c r="PEY471" s="73"/>
      <c r="PEZ471" s="129"/>
      <c r="PFA471" s="73"/>
      <c r="PFB471" s="129"/>
      <c r="PFC471" s="73"/>
      <c r="PFD471" s="129"/>
      <c r="PFE471" s="73"/>
      <c r="PFF471" s="129"/>
      <c r="PFG471" s="73"/>
      <c r="PFH471" s="129"/>
      <c r="PFI471" s="73"/>
      <c r="PFJ471" s="129"/>
      <c r="PFK471" s="73"/>
      <c r="PFL471" s="129"/>
      <c r="PFM471" s="73"/>
      <c r="PFN471" s="129"/>
      <c r="PFO471" s="73"/>
      <c r="PFP471" s="129"/>
      <c r="PFQ471" s="73"/>
      <c r="PFR471" s="129"/>
      <c r="PFS471" s="73"/>
      <c r="PFT471" s="129"/>
      <c r="PFU471" s="73"/>
      <c r="PFV471" s="129"/>
      <c r="PFW471" s="73"/>
      <c r="PFX471" s="129"/>
      <c r="PFY471" s="73"/>
      <c r="PFZ471" s="129"/>
      <c r="PGA471" s="73"/>
      <c r="PGB471" s="129"/>
      <c r="PGC471" s="73"/>
      <c r="PGD471" s="129"/>
      <c r="PGE471" s="73"/>
      <c r="PGF471" s="129"/>
      <c r="PGG471" s="73"/>
      <c r="PGH471" s="129"/>
      <c r="PGI471" s="73"/>
      <c r="PGJ471" s="129"/>
      <c r="PGK471" s="73"/>
      <c r="PGL471" s="129"/>
      <c r="PGM471" s="73"/>
      <c r="PGN471" s="129"/>
      <c r="PGO471" s="73"/>
      <c r="PGP471" s="129"/>
      <c r="PGQ471" s="73"/>
      <c r="PGR471" s="129"/>
      <c r="PGS471" s="73"/>
      <c r="PGT471" s="129"/>
      <c r="PGU471" s="73"/>
      <c r="PGV471" s="129"/>
      <c r="PGW471" s="73"/>
      <c r="PGX471" s="129"/>
      <c r="PGY471" s="73"/>
      <c r="PGZ471" s="129"/>
      <c r="PHA471" s="73"/>
      <c r="PHB471" s="129"/>
      <c r="PHC471" s="73"/>
      <c r="PHD471" s="129"/>
      <c r="PHE471" s="73"/>
      <c r="PHF471" s="129"/>
      <c r="PHG471" s="73"/>
      <c r="PHH471" s="129"/>
      <c r="PHI471" s="73"/>
      <c r="PHJ471" s="129"/>
      <c r="PHK471" s="73"/>
      <c r="PHL471" s="129"/>
      <c r="PHM471" s="73"/>
      <c r="PHN471" s="129"/>
      <c r="PHO471" s="73"/>
      <c r="PHP471" s="129"/>
      <c r="PHQ471" s="73"/>
      <c r="PHR471" s="129"/>
      <c r="PHS471" s="73"/>
      <c r="PHT471" s="129"/>
      <c r="PHU471" s="73"/>
      <c r="PHV471" s="129"/>
      <c r="PHW471" s="73"/>
      <c r="PHX471" s="129"/>
      <c r="PHY471" s="73"/>
      <c r="PHZ471" s="129"/>
      <c r="PIA471" s="73"/>
      <c r="PIB471" s="129"/>
      <c r="PIC471" s="73"/>
      <c r="PID471" s="129"/>
      <c r="PIE471" s="73"/>
      <c r="PIF471" s="129"/>
      <c r="PIG471" s="73"/>
      <c r="PIH471" s="129"/>
      <c r="PII471" s="73"/>
      <c r="PIJ471" s="129"/>
      <c r="PIK471" s="73"/>
      <c r="PIL471" s="129"/>
      <c r="PIM471" s="73"/>
      <c r="PIN471" s="129"/>
      <c r="PIO471" s="73"/>
      <c r="PIP471" s="129"/>
      <c r="PIQ471" s="73"/>
      <c r="PIR471" s="129"/>
      <c r="PIS471" s="73"/>
      <c r="PIT471" s="129"/>
      <c r="PIU471" s="73"/>
      <c r="PIV471" s="129"/>
      <c r="PIW471" s="73"/>
      <c r="PIX471" s="129"/>
      <c r="PIY471" s="73"/>
      <c r="PIZ471" s="129"/>
      <c r="PJA471" s="73"/>
      <c r="PJB471" s="129"/>
      <c r="PJC471" s="73"/>
      <c r="PJD471" s="129"/>
      <c r="PJE471" s="73"/>
      <c r="PJF471" s="129"/>
      <c r="PJG471" s="73"/>
      <c r="PJH471" s="129"/>
      <c r="PJI471" s="73"/>
      <c r="PJJ471" s="129"/>
      <c r="PJK471" s="73"/>
      <c r="PJL471" s="129"/>
      <c r="PJM471" s="73"/>
      <c r="PJN471" s="129"/>
      <c r="PJO471" s="73"/>
      <c r="PJP471" s="129"/>
      <c r="PJQ471" s="73"/>
      <c r="PJR471" s="129"/>
      <c r="PJS471" s="73"/>
      <c r="PJT471" s="129"/>
      <c r="PJU471" s="73"/>
      <c r="PJV471" s="129"/>
      <c r="PJW471" s="73"/>
      <c r="PJX471" s="129"/>
      <c r="PJY471" s="73"/>
      <c r="PJZ471" s="129"/>
      <c r="PKA471" s="73"/>
      <c r="PKB471" s="129"/>
      <c r="PKC471" s="73"/>
      <c r="PKD471" s="129"/>
      <c r="PKE471" s="73"/>
      <c r="PKF471" s="129"/>
      <c r="PKG471" s="73"/>
      <c r="PKH471" s="129"/>
      <c r="PKI471" s="73"/>
      <c r="PKJ471" s="129"/>
      <c r="PKK471" s="73"/>
      <c r="PKL471" s="129"/>
      <c r="PKM471" s="73"/>
      <c r="PKN471" s="129"/>
      <c r="PKO471" s="73"/>
      <c r="PKP471" s="129"/>
      <c r="PKQ471" s="73"/>
      <c r="PKR471" s="129"/>
      <c r="PKS471" s="73"/>
      <c r="PKT471" s="129"/>
      <c r="PKU471" s="73"/>
      <c r="PKV471" s="129"/>
      <c r="PKW471" s="73"/>
      <c r="PKX471" s="129"/>
      <c r="PKY471" s="73"/>
      <c r="PKZ471" s="129"/>
      <c r="PLA471" s="73"/>
      <c r="PLB471" s="129"/>
      <c r="PLC471" s="73"/>
      <c r="PLD471" s="129"/>
      <c r="PLE471" s="73"/>
      <c r="PLF471" s="129"/>
      <c r="PLG471" s="73"/>
      <c r="PLH471" s="129"/>
      <c r="PLI471" s="73"/>
      <c r="PLJ471" s="129"/>
      <c r="PLK471" s="73"/>
      <c r="PLL471" s="129"/>
      <c r="PLM471" s="73"/>
      <c r="PLN471" s="129"/>
      <c r="PLO471" s="73"/>
      <c r="PLP471" s="129"/>
      <c r="PLQ471" s="73"/>
      <c r="PLR471" s="129"/>
      <c r="PLS471" s="73"/>
      <c r="PLT471" s="129"/>
      <c r="PLU471" s="73"/>
      <c r="PLV471" s="129"/>
      <c r="PLW471" s="73"/>
      <c r="PLX471" s="129"/>
      <c r="PLY471" s="73"/>
      <c r="PLZ471" s="129"/>
      <c r="PMA471" s="73"/>
      <c r="PMB471" s="129"/>
      <c r="PMC471" s="73"/>
      <c r="PMD471" s="129"/>
      <c r="PME471" s="73"/>
      <c r="PMF471" s="129"/>
      <c r="PMG471" s="73"/>
      <c r="PMH471" s="129"/>
      <c r="PMI471" s="73"/>
      <c r="PMJ471" s="129"/>
      <c r="PMK471" s="73"/>
      <c r="PML471" s="129"/>
      <c r="PMM471" s="73"/>
      <c r="PMN471" s="129"/>
      <c r="PMO471" s="73"/>
      <c r="PMP471" s="129"/>
      <c r="PMQ471" s="73"/>
      <c r="PMR471" s="129"/>
      <c r="PMS471" s="73"/>
      <c r="PMT471" s="129"/>
      <c r="PMU471" s="73"/>
      <c r="PMV471" s="129"/>
      <c r="PMW471" s="73"/>
      <c r="PMX471" s="129"/>
      <c r="PMY471" s="73"/>
      <c r="PMZ471" s="129"/>
      <c r="PNA471" s="73"/>
      <c r="PNB471" s="129"/>
      <c r="PNC471" s="73"/>
      <c r="PND471" s="129"/>
      <c r="PNE471" s="73"/>
      <c r="PNF471" s="129"/>
      <c r="PNG471" s="73"/>
      <c r="PNH471" s="129"/>
      <c r="PNI471" s="73"/>
      <c r="PNJ471" s="129"/>
      <c r="PNK471" s="73"/>
      <c r="PNL471" s="129"/>
      <c r="PNM471" s="73"/>
      <c r="PNN471" s="129"/>
      <c r="PNO471" s="73"/>
      <c r="PNP471" s="129"/>
      <c r="PNQ471" s="73"/>
      <c r="PNR471" s="129"/>
      <c r="PNS471" s="73"/>
      <c r="PNT471" s="129"/>
      <c r="PNU471" s="73"/>
      <c r="PNV471" s="129"/>
      <c r="PNW471" s="73"/>
      <c r="PNX471" s="129"/>
      <c r="PNY471" s="73"/>
      <c r="PNZ471" s="129"/>
      <c r="POA471" s="73"/>
      <c r="POB471" s="129"/>
      <c r="POC471" s="73"/>
      <c r="POD471" s="129"/>
      <c r="POE471" s="73"/>
      <c r="POF471" s="129"/>
      <c r="POG471" s="73"/>
      <c r="POH471" s="129"/>
      <c r="POI471" s="73"/>
      <c r="POJ471" s="129"/>
      <c r="POK471" s="73"/>
      <c r="POL471" s="129"/>
      <c r="POM471" s="73"/>
      <c r="PON471" s="129"/>
      <c r="POO471" s="73"/>
      <c r="POP471" s="129"/>
      <c r="POQ471" s="73"/>
      <c r="POR471" s="129"/>
      <c r="POS471" s="73"/>
      <c r="POT471" s="129"/>
      <c r="POU471" s="73"/>
      <c r="POV471" s="129"/>
      <c r="POW471" s="73"/>
      <c r="POX471" s="129"/>
      <c r="POY471" s="73"/>
      <c r="POZ471" s="129"/>
      <c r="PPA471" s="73"/>
      <c r="PPB471" s="129"/>
      <c r="PPC471" s="73"/>
      <c r="PPD471" s="129"/>
      <c r="PPE471" s="73"/>
      <c r="PPF471" s="129"/>
      <c r="PPG471" s="73"/>
      <c r="PPH471" s="129"/>
      <c r="PPI471" s="73"/>
      <c r="PPJ471" s="129"/>
      <c r="PPK471" s="73"/>
      <c r="PPL471" s="129"/>
      <c r="PPM471" s="73"/>
      <c r="PPN471" s="129"/>
      <c r="PPO471" s="73"/>
      <c r="PPP471" s="129"/>
      <c r="PPQ471" s="73"/>
      <c r="PPR471" s="129"/>
      <c r="PPS471" s="73"/>
      <c r="PPT471" s="129"/>
      <c r="PPU471" s="73"/>
      <c r="PPV471" s="129"/>
      <c r="PPW471" s="73"/>
      <c r="PPX471" s="129"/>
      <c r="PPY471" s="73"/>
      <c r="PPZ471" s="129"/>
      <c r="PQA471" s="73"/>
      <c r="PQB471" s="129"/>
      <c r="PQC471" s="73"/>
      <c r="PQD471" s="129"/>
      <c r="PQE471" s="73"/>
      <c r="PQF471" s="129"/>
      <c r="PQG471" s="73"/>
      <c r="PQH471" s="129"/>
      <c r="PQI471" s="73"/>
      <c r="PQJ471" s="129"/>
      <c r="PQK471" s="73"/>
      <c r="PQL471" s="129"/>
      <c r="PQM471" s="73"/>
      <c r="PQN471" s="129"/>
      <c r="PQO471" s="73"/>
      <c r="PQP471" s="129"/>
      <c r="PQQ471" s="73"/>
      <c r="PQR471" s="129"/>
      <c r="PQS471" s="73"/>
      <c r="PQT471" s="129"/>
      <c r="PQU471" s="73"/>
      <c r="PQV471" s="129"/>
      <c r="PQW471" s="73"/>
      <c r="PQX471" s="129"/>
      <c r="PQY471" s="73"/>
      <c r="PQZ471" s="129"/>
      <c r="PRA471" s="73"/>
      <c r="PRB471" s="129"/>
      <c r="PRC471" s="73"/>
      <c r="PRD471" s="129"/>
      <c r="PRE471" s="73"/>
      <c r="PRF471" s="129"/>
      <c r="PRG471" s="73"/>
      <c r="PRH471" s="129"/>
      <c r="PRI471" s="73"/>
      <c r="PRJ471" s="129"/>
      <c r="PRK471" s="73"/>
      <c r="PRL471" s="129"/>
      <c r="PRM471" s="73"/>
      <c r="PRN471" s="129"/>
      <c r="PRO471" s="73"/>
      <c r="PRP471" s="129"/>
      <c r="PRQ471" s="73"/>
      <c r="PRR471" s="129"/>
      <c r="PRS471" s="73"/>
      <c r="PRT471" s="129"/>
      <c r="PRU471" s="73"/>
      <c r="PRV471" s="129"/>
      <c r="PRW471" s="73"/>
      <c r="PRX471" s="129"/>
      <c r="PRY471" s="73"/>
      <c r="PRZ471" s="129"/>
      <c r="PSA471" s="73"/>
      <c r="PSB471" s="129"/>
      <c r="PSC471" s="73"/>
      <c r="PSD471" s="129"/>
      <c r="PSE471" s="73"/>
      <c r="PSF471" s="129"/>
      <c r="PSG471" s="73"/>
      <c r="PSH471" s="129"/>
      <c r="PSI471" s="73"/>
      <c r="PSJ471" s="129"/>
      <c r="PSK471" s="73"/>
      <c r="PSL471" s="129"/>
      <c r="PSM471" s="73"/>
      <c r="PSN471" s="129"/>
      <c r="PSO471" s="73"/>
      <c r="PSP471" s="129"/>
      <c r="PSQ471" s="73"/>
      <c r="PSR471" s="129"/>
      <c r="PSS471" s="73"/>
      <c r="PST471" s="129"/>
      <c r="PSU471" s="73"/>
      <c r="PSV471" s="129"/>
      <c r="PSW471" s="73"/>
      <c r="PSX471" s="129"/>
      <c r="PSY471" s="73"/>
      <c r="PSZ471" s="129"/>
      <c r="PTA471" s="73"/>
      <c r="PTB471" s="129"/>
      <c r="PTC471" s="73"/>
      <c r="PTD471" s="129"/>
      <c r="PTE471" s="73"/>
      <c r="PTF471" s="129"/>
      <c r="PTG471" s="73"/>
      <c r="PTH471" s="129"/>
      <c r="PTI471" s="73"/>
      <c r="PTJ471" s="129"/>
      <c r="PTK471" s="73"/>
      <c r="PTL471" s="129"/>
      <c r="PTM471" s="73"/>
      <c r="PTN471" s="129"/>
      <c r="PTO471" s="73"/>
      <c r="PTP471" s="129"/>
      <c r="PTQ471" s="73"/>
      <c r="PTR471" s="129"/>
      <c r="PTS471" s="73"/>
      <c r="PTT471" s="129"/>
      <c r="PTU471" s="73"/>
      <c r="PTV471" s="129"/>
      <c r="PTW471" s="73"/>
      <c r="PTX471" s="129"/>
      <c r="PTY471" s="73"/>
      <c r="PTZ471" s="129"/>
      <c r="PUA471" s="73"/>
      <c r="PUB471" s="129"/>
      <c r="PUC471" s="73"/>
      <c r="PUD471" s="129"/>
      <c r="PUE471" s="73"/>
      <c r="PUF471" s="129"/>
      <c r="PUG471" s="73"/>
      <c r="PUH471" s="129"/>
      <c r="PUI471" s="73"/>
      <c r="PUJ471" s="129"/>
      <c r="PUK471" s="73"/>
      <c r="PUL471" s="129"/>
      <c r="PUM471" s="73"/>
      <c r="PUN471" s="129"/>
      <c r="PUO471" s="73"/>
      <c r="PUP471" s="129"/>
      <c r="PUQ471" s="73"/>
      <c r="PUR471" s="129"/>
      <c r="PUS471" s="73"/>
      <c r="PUT471" s="129"/>
      <c r="PUU471" s="73"/>
      <c r="PUV471" s="129"/>
      <c r="PUW471" s="73"/>
      <c r="PUX471" s="129"/>
      <c r="PUY471" s="73"/>
      <c r="PUZ471" s="129"/>
      <c r="PVA471" s="73"/>
      <c r="PVB471" s="129"/>
      <c r="PVC471" s="73"/>
      <c r="PVD471" s="129"/>
      <c r="PVE471" s="73"/>
      <c r="PVF471" s="129"/>
      <c r="PVG471" s="73"/>
      <c r="PVH471" s="129"/>
      <c r="PVI471" s="73"/>
      <c r="PVJ471" s="129"/>
      <c r="PVK471" s="73"/>
      <c r="PVL471" s="129"/>
      <c r="PVM471" s="73"/>
      <c r="PVN471" s="129"/>
      <c r="PVO471" s="73"/>
      <c r="PVP471" s="129"/>
      <c r="PVQ471" s="73"/>
      <c r="PVR471" s="129"/>
      <c r="PVS471" s="73"/>
      <c r="PVT471" s="129"/>
      <c r="PVU471" s="73"/>
      <c r="PVV471" s="129"/>
      <c r="PVW471" s="73"/>
      <c r="PVX471" s="129"/>
      <c r="PVY471" s="73"/>
      <c r="PVZ471" s="129"/>
      <c r="PWA471" s="73"/>
      <c r="PWB471" s="129"/>
      <c r="PWC471" s="73"/>
      <c r="PWD471" s="129"/>
      <c r="PWE471" s="73"/>
      <c r="PWF471" s="129"/>
      <c r="PWG471" s="73"/>
      <c r="PWH471" s="129"/>
      <c r="PWI471" s="73"/>
      <c r="PWJ471" s="129"/>
      <c r="PWK471" s="73"/>
      <c r="PWL471" s="129"/>
      <c r="PWM471" s="73"/>
      <c r="PWN471" s="129"/>
      <c r="PWO471" s="73"/>
      <c r="PWP471" s="129"/>
      <c r="PWQ471" s="73"/>
      <c r="PWR471" s="129"/>
      <c r="PWS471" s="73"/>
      <c r="PWT471" s="129"/>
      <c r="PWU471" s="73"/>
      <c r="PWV471" s="129"/>
      <c r="PWW471" s="73"/>
      <c r="PWX471" s="129"/>
      <c r="PWY471" s="73"/>
      <c r="PWZ471" s="129"/>
      <c r="PXA471" s="73"/>
      <c r="PXB471" s="129"/>
      <c r="PXC471" s="73"/>
      <c r="PXD471" s="129"/>
      <c r="PXE471" s="73"/>
      <c r="PXF471" s="129"/>
      <c r="PXG471" s="73"/>
      <c r="PXH471" s="129"/>
      <c r="PXI471" s="73"/>
      <c r="PXJ471" s="129"/>
      <c r="PXK471" s="73"/>
      <c r="PXL471" s="129"/>
      <c r="PXM471" s="73"/>
      <c r="PXN471" s="129"/>
      <c r="PXO471" s="73"/>
      <c r="PXP471" s="129"/>
      <c r="PXQ471" s="73"/>
      <c r="PXR471" s="129"/>
      <c r="PXS471" s="73"/>
      <c r="PXT471" s="129"/>
      <c r="PXU471" s="73"/>
      <c r="PXV471" s="129"/>
      <c r="PXW471" s="73"/>
      <c r="PXX471" s="129"/>
      <c r="PXY471" s="73"/>
      <c r="PXZ471" s="129"/>
      <c r="PYA471" s="73"/>
      <c r="PYB471" s="129"/>
      <c r="PYC471" s="73"/>
      <c r="PYD471" s="129"/>
      <c r="PYE471" s="73"/>
      <c r="PYF471" s="129"/>
      <c r="PYG471" s="73"/>
      <c r="PYH471" s="129"/>
      <c r="PYI471" s="73"/>
      <c r="PYJ471" s="129"/>
      <c r="PYK471" s="73"/>
      <c r="PYL471" s="129"/>
      <c r="PYM471" s="73"/>
      <c r="PYN471" s="129"/>
      <c r="PYO471" s="73"/>
      <c r="PYP471" s="129"/>
      <c r="PYQ471" s="73"/>
      <c r="PYR471" s="129"/>
      <c r="PYS471" s="73"/>
      <c r="PYT471" s="129"/>
      <c r="PYU471" s="73"/>
      <c r="PYV471" s="129"/>
      <c r="PYW471" s="73"/>
      <c r="PYX471" s="129"/>
      <c r="PYY471" s="73"/>
      <c r="PYZ471" s="129"/>
      <c r="PZA471" s="73"/>
      <c r="PZB471" s="129"/>
      <c r="PZC471" s="73"/>
      <c r="PZD471" s="129"/>
      <c r="PZE471" s="73"/>
      <c r="PZF471" s="129"/>
      <c r="PZG471" s="73"/>
      <c r="PZH471" s="129"/>
      <c r="PZI471" s="73"/>
      <c r="PZJ471" s="129"/>
      <c r="PZK471" s="73"/>
      <c r="PZL471" s="129"/>
      <c r="PZM471" s="73"/>
      <c r="PZN471" s="129"/>
      <c r="PZO471" s="73"/>
      <c r="PZP471" s="129"/>
      <c r="PZQ471" s="73"/>
      <c r="PZR471" s="129"/>
      <c r="PZS471" s="73"/>
      <c r="PZT471" s="129"/>
      <c r="PZU471" s="73"/>
      <c r="PZV471" s="129"/>
      <c r="PZW471" s="73"/>
      <c r="PZX471" s="129"/>
      <c r="PZY471" s="73"/>
      <c r="PZZ471" s="129"/>
      <c r="QAA471" s="73"/>
      <c r="QAB471" s="129"/>
      <c r="QAC471" s="73"/>
      <c r="QAD471" s="129"/>
      <c r="QAE471" s="73"/>
      <c r="QAF471" s="129"/>
      <c r="QAG471" s="73"/>
      <c r="QAH471" s="129"/>
      <c r="QAI471" s="73"/>
      <c r="QAJ471" s="129"/>
      <c r="QAK471" s="73"/>
      <c r="QAL471" s="129"/>
      <c r="QAM471" s="73"/>
      <c r="QAN471" s="129"/>
      <c r="QAO471" s="73"/>
      <c r="QAP471" s="129"/>
      <c r="QAQ471" s="73"/>
      <c r="QAR471" s="129"/>
      <c r="QAS471" s="73"/>
      <c r="QAT471" s="129"/>
      <c r="QAU471" s="73"/>
      <c r="QAV471" s="129"/>
      <c r="QAW471" s="73"/>
      <c r="QAX471" s="129"/>
      <c r="QAY471" s="73"/>
      <c r="QAZ471" s="129"/>
      <c r="QBA471" s="73"/>
      <c r="QBB471" s="129"/>
      <c r="QBC471" s="73"/>
      <c r="QBD471" s="129"/>
      <c r="QBE471" s="73"/>
      <c r="QBF471" s="129"/>
      <c r="QBG471" s="73"/>
      <c r="QBH471" s="129"/>
      <c r="QBI471" s="73"/>
      <c r="QBJ471" s="129"/>
      <c r="QBK471" s="73"/>
      <c r="QBL471" s="129"/>
      <c r="QBM471" s="73"/>
      <c r="QBN471" s="129"/>
      <c r="QBO471" s="73"/>
      <c r="QBP471" s="129"/>
      <c r="QBQ471" s="73"/>
      <c r="QBR471" s="129"/>
      <c r="QBS471" s="73"/>
      <c r="QBT471" s="129"/>
      <c r="QBU471" s="73"/>
      <c r="QBV471" s="129"/>
      <c r="QBW471" s="73"/>
      <c r="QBX471" s="129"/>
      <c r="QBY471" s="73"/>
      <c r="QBZ471" s="129"/>
      <c r="QCA471" s="73"/>
      <c r="QCB471" s="129"/>
      <c r="QCC471" s="73"/>
      <c r="QCD471" s="129"/>
      <c r="QCE471" s="73"/>
      <c r="QCF471" s="129"/>
      <c r="QCG471" s="73"/>
      <c r="QCH471" s="129"/>
      <c r="QCI471" s="73"/>
      <c r="QCJ471" s="129"/>
      <c r="QCK471" s="73"/>
      <c r="QCL471" s="129"/>
      <c r="QCM471" s="73"/>
      <c r="QCN471" s="129"/>
      <c r="QCO471" s="73"/>
      <c r="QCP471" s="129"/>
      <c r="QCQ471" s="73"/>
      <c r="QCR471" s="129"/>
      <c r="QCS471" s="73"/>
      <c r="QCT471" s="129"/>
      <c r="QCU471" s="73"/>
      <c r="QCV471" s="129"/>
      <c r="QCW471" s="73"/>
      <c r="QCX471" s="129"/>
      <c r="QCY471" s="73"/>
      <c r="QCZ471" s="129"/>
      <c r="QDA471" s="73"/>
      <c r="QDB471" s="129"/>
      <c r="QDC471" s="73"/>
      <c r="QDD471" s="129"/>
      <c r="QDE471" s="73"/>
      <c r="QDF471" s="129"/>
      <c r="QDG471" s="73"/>
      <c r="QDH471" s="129"/>
      <c r="QDI471" s="73"/>
      <c r="QDJ471" s="129"/>
      <c r="QDK471" s="73"/>
      <c r="QDL471" s="129"/>
      <c r="QDM471" s="73"/>
      <c r="QDN471" s="129"/>
      <c r="QDO471" s="73"/>
      <c r="QDP471" s="129"/>
      <c r="QDQ471" s="73"/>
      <c r="QDR471" s="129"/>
      <c r="QDS471" s="73"/>
      <c r="QDT471" s="129"/>
      <c r="QDU471" s="73"/>
      <c r="QDV471" s="129"/>
      <c r="QDW471" s="73"/>
      <c r="QDX471" s="129"/>
      <c r="QDY471" s="73"/>
      <c r="QDZ471" s="129"/>
      <c r="QEA471" s="73"/>
      <c r="QEB471" s="129"/>
      <c r="QEC471" s="73"/>
      <c r="QED471" s="129"/>
      <c r="QEE471" s="73"/>
      <c r="QEF471" s="129"/>
      <c r="QEG471" s="73"/>
      <c r="QEH471" s="129"/>
      <c r="QEI471" s="73"/>
      <c r="QEJ471" s="129"/>
      <c r="QEK471" s="73"/>
      <c r="QEL471" s="129"/>
      <c r="QEM471" s="73"/>
      <c r="QEN471" s="129"/>
      <c r="QEO471" s="73"/>
      <c r="QEP471" s="129"/>
      <c r="QEQ471" s="73"/>
      <c r="QER471" s="129"/>
      <c r="QES471" s="73"/>
      <c r="QET471" s="129"/>
      <c r="QEU471" s="73"/>
      <c r="QEV471" s="129"/>
      <c r="QEW471" s="73"/>
      <c r="QEX471" s="129"/>
      <c r="QEY471" s="73"/>
      <c r="QEZ471" s="129"/>
      <c r="QFA471" s="73"/>
      <c r="QFB471" s="129"/>
      <c r="QFC471" s="73"/>
      <c r="QFD471" s="129"/>
      <c r="QFE471" s="73"/>
      <c r="QFF471" s="129"/>
      <c r="QFG471" s="73"/>
      <c r="QFH471" s="129"/>
      <c r="QFI471" s="73"/>
      <c r="QFJ471" s="129"/>
      <c r="QFK471" s="73"/>
      <c r="QFL471" s="129"/>
      <c r="QFM471" s="73"/>
      <c r="QFN471" s="129"/>
      <c r="QFO471" s="73"/>
      <c r="QFP471" s="129"/>
      <c r="QFQ471" s="73"/>
      <c r="QFR471" s="129"/>
      <c r="QFS471" s="73"/>
      <c r="QFT471" s="129"/>
      <c r="QFU471" s="73"/>
      <c r="QFV471" s="129"/>
      <c r="QFW471" s="73"/>
      <c r="QFX471" s="129"/>
      <c r="QFY471" s="73"/>
      <c r="QFZ471" s="129"/>
      <c r="QGA471" s="73"/>
      <c r="QGB471" s="129"/>
      <c r="QGC471" s="73"/>
      <c r="QGD471" s="129"/>
      <c r="QGE471" s="73"/>
      <c r="QGF471" s="129"/>
      <c r="QGG471" s="73"/>
      <c r="QGH471" s="129"/>
      <c r="QGI471" s="73"/>
      <c r="QGJ471" s="129"/>
      <c r="QGK471" s="73"/>
      <c r="QGL471" s="129"/>
      <c r="QGM471" s="73"/>
      <c r="QGN471" s="129"/>
      <c r="QGO471" s="73"/>
      <c r="QGP471" s="129"/>
      <c r="QGQ471" s="73"/>
      <c r="QGR471" s="129"/>
      <c r="QGS471" s="73"/>
      <c r="QGT471" s="129"/>
      <c r="QGU471" s="73"/>
      <c r="QGV471" s="129"/>
      <c r="QGW471" s="73"/>
      <c r="QGX471" s="129"/>
      <c r="QGY471" s="73"/>
      <c r="QGZ471" s="129"/>
      <c r="QHA471" s="73"/>
      <c r="QHB471" s="129"/>
      <c r="QHC471" s="73"/>
      <c r="QHD471" s="129"/>
      <c r="QHE471" s="73"/>
      <c r="QHF471" s="129"/>
      <c r="QHG471" s="73"/>
      <c r="QHH471" s="129"/>
      <c r="QHI471" s="73"/>
      <c r="QHJ471" s="129"/>
      <c r="QHK471" s="73"/>
      <c r="QHL471" s="129"/>
      <c r="QHM471" s="73"/>
      <c r="QHN471" s="129"/>
      <c r="QHO471" s="73"/>
      <c r="QHP471" s="129"/>
      <c r="QHQ471" s="73"/>
      <c r="QHR471" s="129"/>
      <c r="QHS471" s="73"/>
      <c r="QHT471" s="129"/>
      <c r="QHU471" s="73"/>
      <c r="QHV471" s="129"/>
      <c r="QHW471" s="73"/>
      <c r="QHX471" s="129"/>
      <c r="QHY471" s="73"/>
      <c r="QHZ471" s="129"/>
      <c r="QIA471" s="73"/>
      <c r="QIB471" s="129"/>
      <c r="QIC471" s="73"/>
      <c r="QID471" s="129"/>
      <c r="QIE471" s="73"/>
      <c r="QIF471" s="129"/>
      <c r="QIG471" s="73"/>
      <c r="QIH471" s="129"/>
      <c r="QII471" s="73"/>
      <c r="QIJ471" s="129"/>
      <c r="QIK471" s="73"/>
      <c r="QIL471" s="129"/>
      <c r="QIM471" s="73"/>
      <c r="QIN471" s="129"/>
      <c r="QIO471" s="73"/>
      <c r="QIP471" s="129"/>
      <c r="QIQ471" s="73"/>
      <c r="QIR471" s="129"/>
      <c r="QIS471" s="73"/>
      <c r="QIT471" s="129"/>
      <c r="QIU471" s="73"/>
      <c r="QIV471" s="129"/>
      <c r="QIW471" s="73"/>
      <c r="QIX471" s="129"/>
      <c r="QIY471" s="73"/>
      <c r="QIZ471" s="129"/>
      <c r="QJA471" s="73"/>
      <c r="QJB471" s="129"/>
      <c r="QJC471" s="73"/>
      <c r="QJD471" s="129"/>
      <c r="QJE471" s="73"/>
      <c r="QJF471" s="129"/>
      <c r="QJG471" s="73"/>
      <c r="QJH471" s="129"/>
      <c r="QJI471" s="73"/>
      <c r="QJJ471" s="129"/>
      <c r="QJK471" s="73"/>
      <c r="QJL471" s="129"/>
      <c r="QJM471" s="73"/>
      <c r="QJN471" s="129"/>
      <c r="QJO471" s="73"/>
      <c r="QJP471" s="129"/>
      <c r="QJQ471" s="73"/>
      <c r="QJR471" s="129"/>
      <c r="QJS471" s="73"/>
      <c r="QJT471" s="129"/>
      <c r="QJU471" s="73"/>
      <c r="QJV471" s="129"/>
      <c r="QJW471" s="73"/>
      <c r="QJX471" s="129"/>
      <c r="QJY471" s="73"/>
      <c r="QJZ471" s="129"/>
      <c r="QKA471" s="73"/>
      <c r="QKB471" s="129"/>
      <c r="QKC471" s="73"/>
      <c r="QKD471" s="129"/>
      <c r="QKE471" s="73"/>
      <c r="QKF471" s="129"/>
      <c r="QKG471" s="73"/>
      <c r="QKH471" s="129"/>
      <c r="QKI471" s="73"/>
      <c r="QKJ471" s="129"/>
      <c r="QKK471" s="73"/>
      <c r="QKL471" s="129"/>
      <c r="QKM471" s="73"/>
      <c r="QKN471" s="129"/>
      <c r="QKO471" s="73"/>
      <c r="QKP471" s="129"/>
      <c r="QKQ471" s="73"/>
      <c r="QKR471" s="129"/>
      <c r="QKS471" s="73"/>
      <c r="QKT471" s="129"/>
      <c r="QKU471" s="73"/>
      <c r="QKV471" s="129"/>
      <c r="QKW471" s="73"/>
      <c r="QKX471" s="129"/>
      <c r="QKY471" s="73"/>
      <c r="QKZ471" s="129"/>
      <c r="QLA471" s="73"/>
      <c r="QLB471" s="129"/>
      <c r="QLC471" s="73"/>
      <c r="QLD471" s="129"/>
      <c r="QLE471" s="73"/>
      <c r="QLF471" s="129"/>
      <c r="QLG471" s="73"/>
      <c r="QLH471" s="129"/>
      <c r="QLI471" s="73"/>
      <c r="QLJ471" s="129"/>
      <c r="QLK471" s="73"/>
      <c r="QLL471" s="129"/>
      <c r="QLM471" s="73"/>
      <c r="QLN471" s="129"/>
      <c r="QLO471" s="73"/>
      <c r="QLP471" s="129"/>
      <c r="QLQ471" s="73"/>
      <c r="QLR471" s="129"/>
      <c r="QLS471" s="73"/>
      <c r="QLT471" s="129"/>
      <c r="QLU471" s="73"/>
      <c r="QLV471" s="129"/>
      <c r="QLW471" s="73"/>
      <c r="QLX471" s="129"/>
      <c r="QLY471" s="73"/>
      <c r="QLZ471" s="129"/>
      <c r="QMA471" s="73"/>
      <c r="QMB471" s="129"/>
      <c r="QMC471" s="73"/>
      <c r="QMD471" s="129"/>
      <c r="QME471" s="73"/>
      <c r="QMF471" s="129"/>
      <c r="QMG471" s="73"/>
      <c r="QMH471" s="129"/>
      <c r="QMI471" s="73"/>
      <c r="QMJ471" s="129"/>
      <c r="QMK471" s="73"/>
      <c r="QML471" s="129"/>
      <c r="QMM471" s="73"/>
      <c r="QMN471" s="129"/>
      <c r="QMO471" s="73"/>
      <c r="QMP471" s="129"/>
      <c r="QMQ471" s="73"/>
      <c r="QMR471" s="129"/>
      <c r="QMS471" s="73"/>
      <c r="QMT471" s="129"/>
      <c r="QMU471" s="73"/>
      <c r="QMV471" s="129"/>
      <c r="QMW471" s="73"/>
      <c r="QMX471" s="129"/>
      <c r="QMY471" s="73"/>
      <c r="QMZ471" s="129"/>
      <c r="QNA471" s="73"/>
      <c r="QNB471" s="129"/>
      <c r="QNC471" s="73"/>
      <c r="QND471" s="129"/>
      <c r="QNE471" s="73"/>
      <c r="QNF471" s="129"/>
      <c r="QNG471" s="73"/>
      <c r="QNH471" s="129"/>
      <c r="QNI471" s="73"/>
      <c r="QNJ471" s="129"/>
      <c r="QNK471" s="73"/>
      <c r="QNL471" s="129"/>
      <c r="QNM471" s="73"/>
      <c r="QNN471" s="129"/>
      <c r="QNO471" s="73"/>
      <c r="QNP471" s="129"/>
      <c r="QNQ471" s="73"/>
      <c r="QNR471" s="129"/>
      <c r="QNS471" s="73"/>
      <c r="QNT471" s="129"/>
      <c r="QNU471" s="73"/>
      <c r="QNV471" s="129"/>
      <c r="QNW471" s="73"/>
      <c r="QNX471" s="129"/>
      <c r="QNY471" s="73"/>
      <c r="QNZ471" s="129"/>
      <c r="QOA471" s="73"/>
      <c r="QOB471" s="129"/>
      <c r="QOC471" s="73"/>
      <c r="QOD471" s="129"/>
      <c r="QOE471" s="73"/>
      <c r="QOF471" s="129"/>
      <c r="QOG471" s="73"/>
      <c r="QOH471" s="129"/>
      <c r="QOI471" s="73"/>
      <c r="QOJ471" s="129"/>
      <c r="QOK471" s="73"/>
      <c r="QOL471" s="129"/>
      <c r="QOM471" s="73"/>
      <c r="QON471" s="129"/>
      <c r="QOO471" s="73"/>
      <c r="QOP471" s="129"/>
      <c r="QOQ471" s="73"/>
      <c r="QOR471" s="129"/>
      <c r="QOS471" s="73"/>
      <c r="QOT471" s="129"/>
      <c r="QOU471" s="73"/>
      <c r="QOV471" s="129"/>
      <c r="QOW471" s="73"/>
      <c r="QOX471" s="129"/>
      <c r="QOY471" s="73"/>
      <c r="QOZ471" s="129"/>
      <c r="QPA471" s="73"/>
      <c r="QPB471" s="129"/>
      <c r="QPC471" s="73"/>
      <c r="QPD471" s="129"/>
      <c r="QPE471" s="73"/>
      <c r="QPF471" s="129"/>
      <c r="QPG471" s="73"/>
      <c r="QPH471" s="129"/>
      <c r="QPI471" s="73"/>
      <c r="QPJ471" s="129"/>
      <c r="QPK471" s="73"/>
      <c r="QPL471" s="129"/>
      <c r="QPM471" s="73"/>
      <c r="QPN471" s="129"/>
      <c r="QPO471" s="73"/>
      <c r="QPP471" s="129"/>
      <c r="QPQ471" s="73"/>
      <c r="QPR471" s="129"/>
      <c r="QPS471" s="73"/>
      <c r="QPT471" s="129"/>
      <c r="QPU471" s="73"/>
      <c r="QPV471" s="129"/>
      <c r="QPW471" s="73"/>
      <c r="QPX471" s="129"/>
      <c r="QPY471" s="73"/>
      <c r="QPZ471" s="129"/>
      <c r="QQA471" s="73"/>
      <c r="QQB471" s="129"/>
      <c r="QQC471" s="73"/>
      <c r="QQD471" s="129"/>
      <c r="QQE471" s="73"/>
      <c r="QQF471" s="129"/>
      <c r="QQG471" s="73"/>
      <c r="QQH471" s="129"/>
      <c r="QQI471" s="73"/>
      <c r="QQJ471" s="129"/>
      <c r="QQK471" s="73"/>
      <c r="QQL471" s="129"/>
      <c r="QQM471" s="73"/>
      <c r="QQN471" s="129"/>
      <c r="QQO471" s="73"/>
      <c r="QQP471" s="129"/>
      <c r="QQQ471" s="73"/>
      <c r="QQR471" s="129"/>
      <c r="QQS471" s="73"/>
      <c r="QQT471" s="129"/>
      <c r="QQU471" s="73"/>
      <c r="QQV471" s="129"/>
      <c r="QQW471" s="73"/>
      <c r="QQX471" s="129"/>
      <c r="QQY471" s="73"/>
      <c r="QQZ471" s="129"/>
      <c r="QRA471" s="73"/>
      <c r="QRB471" s="129"/>
      <c r="QRC471" s="73"/>
      <c r="QRD471" s="129"/>
      <c r="QRE471" s="73"/>
      <c r="QRF471" s="129"/>
      <c r="QRG471" s="73"/>
      <c r="QRH471" s="129"/>
      <c r="QRI471" s="73"/>
      <c r="QRJ471" s="129"/>
      <c r="QRK471" s="73"/>
      <c r="QRL471" s="129"/>
      <c r="QRM471" s="73"/>
      <c r="QRN471" s="129"/>
      <c r="QRO471" s="73"/>
      <c r="QRP471" s="129"/>
      <c r="QRQ471" s="73"/>
      <c r="QRR471" s="129"/>
      <c r="QRS471" s="73"/>
      <c r="QRT471" s="129"/>
      <c r="QRU471" s="73"/>
      <c r="QRV471" s="129"/>
      <c r="QRW471" s="73"/>
      <c r="QRX471" s="129"/>
      <c r="QRY471" s="73"/>
      <c r="QRZ471" s="129"/>
      <c r="QSA471" s="73"/>
      <c r="QSB471" s="129"/>
      <c r="QSC471" s="73"/>
      <c r="QSD471" s="129"/>
      <c r="QSE471" s="73"/>
      <c r="QSF471" s="129"/>
      <c r="QSG471" s="73"/>
      <c r="QSH471" s="129"/>
      <c r="QSI471" s="73"/>
      <c r="QSJ471" s="129"/>
      <c r="QSK471" s="73"/>
      <c r="QSL471" s="129"/>
      <c r="QSM471" s="73"/>
      <c r="QSN471" s="129"/>
      <c r="QSO471" s="73"/>
      <c r="QSP471" s="129"/>
      <c r="QSQ471" s="73"/>
      <c r="QSR471" s="129"/>
      <c r="QSS471" s="73"/>
      <c r="QST471" s="129"/>
      <c r="QSU471" s="73"/>
      <c r="QSV471" s="129"/>
      <c r="QSW471" s="73"/>
      <c r="QSX471" s="129"/>
      <c r="QSY471" s="73"/>
      <c r="QSZ471" s="129"/>
      <c r="QTA471" s="73"/>
      <c r="QTB471" s="129"/>
      <c r="QTC471" s="73"/>
      <c r="QTD471" s="129"/>
      <c r="QTE471" s="73"/>
      <c r="QTF471" s="129"/>
      <c r="QTG471" s="73"/>
      <c r="QTH471" s="129"/>
      <c r="QTI471" s="73"/>
      <c r="QTJ471" s="129"/>
      <c r="QTK471" s="73"/>
      <c r="QTL471" s="129"/>
      <c r="QTM471" s="73"/>
      <c r="QTN471" s="129"/>
      <c r="QTO471" s="73"/>
      <c r="QTP471" s="129"/>
      <c r="QTQ471" s="73"/>
      <c r="QTR471" s="129"/>
      <c r="QTS471" s="73"/>
      <c r="QTT471" s="129"/>
      <c r="QTU471" s="73"/>
      <c r="QTV471" s="129"/>
      <c r="QTW471" s="73"/>
      <c r="QTX471" s="129"/>
      <c r="QTY471" s="73"/>
      <c r="QTZ471" s="129"/>
      <c r="QUA471" s="73"/>
      <c r="QUB471" s="129"/>
      <c r="QUC471" s="73"/>
      <c r="QUD471" s="129"/>
      <c r="QUE471" s="73"/>
      <c r="QUF471" s="129"/>
      <c r="QUG471" s="73"/>
      <c r="QUH471" s="129"/>
      <c r="QUI471" s="73"/>
      <c r="QUJ471" s="129"/>
      <c r="QUK471" s="73"/>
      <c r="QUL471" s="129"/>
      <c r="QUM471" s="73"/>
      <c r="QUN471" s="129"/>
      <c r="QUO471" s="73"/>
      <c r="QUP471" s="129"/>
      <c r="QUQ471" s="73"/>
      <c r="QUR471" s="129"/>
      <c r="QUS471" s="73"/>
      <c r="QUT471" s="129"/>
      <c r="QUU471" s="73"/>
      <c r="QUV471" s="129"/>
      <c r="QUW471" s="73"/>
      <c r="QUX471" s="129"/>
      <c r="QUY471" s="73"/>
      <c r="QUZ471" s="129"/>
      <c r="QVA471" s="73"/>
      <c r="QVB471" s="129"/>
      <c r="QVC471" s="73"/>
      <c r="QVD471" s="129"/>
      <c r="QVE471" s="73"/>
      <c r="QVF471" s="129"/>
      <c r="QVG471" s="73"/>
      <c r="QVH471" s="129"/>
      <c r="QVI471" s="73"/>
      <c r="QVJ471" s="129"/>
      <c r="QVK471" s="73"/>
      <c r="QVL471" s="129"/>
      <c r="QVM471" s="73"/>
      <c r="QVN471" s="129"/>
      <c r="QVO471" s="73"/>
      <c r="QVP471" s="129"/>
      <c r="QVQ471" s="73"/>
      <c r="QVR471" s="129"/>
      <c r="QVS471" s="73"/>
      <c r="QVT471" s="129"/>
      <c r="QVU471" s="73"/>
      <c r="QVV471" s="129"/>
      <c r="QVW471" s="73"/>
      <c r="QVX471" s="129"/>
      <c r="QVY471" s="73"/>
      <c r="QVZ471" s="129"/>
      <c r="QWA471" s="73"/>
      <c r="QWB471" s="129"/>
      <c r="QWC471" s="73"/>
      <c r="QWD471" s="129"/>
      <c r="QWE471" s="73"/>
      <c r="QWF471" s="129"/>
      <c r="QWG471" s="73"/>
      <c r="QWH471" s="129"/>
      <c r="QWI471" s="73"/>
      <c r="QWJ471" s="129"/>
      <c r="QWK471" s="73"/>
      <c r="QWL471" s="129"/>
      <c r="QWM471" s="73"/>
      <c r="QWN471" s="129"/>
      <c r="QWO471" s="73"/>
      <c r="QWP471" s="129"/>
      <c r="QWQ471" s="73"/>
      <c r="QWR471" s="129"/>
      <c r="QWS471" s="73"/>
      <c r="QWT471" s="129"/>
      <c r="QWU471" s="73"/>
      <c r="QWV471" s="129"/>
      <c r="QWW471" s="73"/>
      <c r="QWX471" s="129"/>
      <c r="QWY471" s="73"/>
      <c r="QWZ471" s="129"/>
      <c r="QXA471" s="73"/>
      <c r="QXB471" s="129"/>
      <c r="QXC471" s="73"/>
      <c r="QXD471" s="129"/>
      <c r="QXE471" s="73"/>
      <c r="QXF471" s="129"/>
      <c r="QXG471" s="73"/>
      <c r="QXH471" s="129"/>
      <c r="QXI471" s="73"/>
      <c r="QXJ471" s="129"/>
      <c r="QXK471" s="73"/>
      <c r="QXL471" s="129"/>
      <c r="QXM471" s="73"/>
      <c r="QXN471" s="129"/>
      <c r="QXO471" s="73"/>
      <c r="QXP471" s="129"/>
      <c r="QXQ471" s="73"/>
      <c r="QXR471" s="129"/>
      <c r="QXS471" s="73"/>
      <c r="QXT471" s="129"/>
      <c r="QXU471" s="73"/>
      <c r="QXV471" s="129"/>
      <c r="QXW471" s="73"/>
      <c r="QXX471" s="129"/>
      <c r="QXY471" s="73"/>
      <c r="QXZ471" s="129"/>
      <c r="QYA471" s="73"/>
      <c r="QYB471" s="129"/>
      <c r="QYC471" s="73"/>
      <c r="QYD471" s="129"/>
      <c r="QYE471" s="73"/>
      <c r="QYF471" s="129"/>
      <c r="QYG471" s="73"/>
      <c r="QYH471" s="129"/>
      <c r="QYI471" s="73"/>
      <c r="QYJ471" s="129"/>
      <c r="QYK471" s="73"/>
      <c r="QYL471" s="129"/>
      <c r="QYM471" s="73"/>
      <c r="QYN471" s="129"/>
      <c r="QYO471" s="73"/>
      <c r="QYP471" s="129"/>
      <c r="QYQ471" s="73"/>
      <c r="QYR471" s="129"/>
      <c r="QYS471" s="73"/>
      <c r="QYT471" s="129"/>
      <c r="QYU471" s="73"/>
      <c r="QYV471" s="129"/>
      <c r="QYW471" s="73"/>
      <c r="QYX471" s="129"/>
      <c r="QYY471" s="73"/>
      <c r="QYZ471" s="129"/>
      <c r="QZA471" s="73"/>
      <c r="QZB471" s="129"/>
      <c r="QZC471" s="73"/>
      <c r="QZD471" s="129"/>
      <c r="QZE471" s="73"/>
      <c r="QZF471" s="129"/>
      <c r="QZG471" s="73"/>
      <c r="QZH471" s="129"/>
      <c r="QZI471" s="73"/>
      <c r="QZJ471" s="129"/>
      <c r="QZK471" s="73"/>
      <c r="QZL471" s="129"/>
      <c r="QZM471" s="73"/>
      <c r="QZN471" s="129"/>
      <c r="QZO471" s="73"/>
      <c r="QZP471" s="129"/>
      <c r="QZQ471" s="73"/>
      <c r="QZR471" s="129"/>
      <c r="QZS471" s="73"/>
      <c r="QZT471" s="129"/>
      <c r="QZU471" s="73"/>
      <c r="QZV471" s="129"/>
      <c r="QZW471" s="73"/>
      <c r="QZX471" s="129"/>
      <c r="QZY471" s="73"/>
      <c r="QZZ471" s="129"/>
      <c r="RAA471" s="73"/>
      <c r="RAB471" s="129"/>
      <c r="RAC471" s="73"/>
      <c r="RAD471" s="129"/>
      <c r="RAE471" s="73"/>
      <c r="RAF471" s="129"/>
      <c r="RAG471" s="73"/>
      <c r="RAH471" s="129"/>
      <c r="RAI471" s="73"/>
      <c r="RAJ471" s="129"/>
      <c r="RAK471" s="73"/>
      <c r="RAL471" s="129"/>
      <c r="RAM471" s="73"/>
      <c r="RAN471" s="129"/>
      <c r="RAO471" s="73"/>
      <c r="RAP471" s="129"/>
      <c r="RAQ471" s="73"/>
      <c r="RAR471" s="129"/>
      <c r="RAS471" s="73"/>
      <c r="RAT471" s="129"/>
      <c r="RAU471" s="73"/>
      <c r="RAV471" s="129"/>
      <c r="RAW471" s="73"/>
      <c r="RAX471" s="129"/>
      <c r="RAY471" s="73"/>
      <c r="RAZ471" s="129"/>
      <c r="RBA471" s="73"/>
      <c r="RBB471" s="129"/>
      <c r="RBC471" s="73"/>
      <c r="RBD471" s="129"/>
      <c r="RBE471" s="73"/>
      <c r="RBF471" s="129"/>
      <c r="RBG471" s="73"/>
      <c r="RBH471" s="129"/>
      <c r="RBI471" s="73"/>
      <c r="RBJ471" s="129"/>
      <c r="RBK471" s="73"/>
      <c r="RBL471" s="129"/>
      <c r="RBM471" s="73"/>
      <c r="RBN471" s="129"/>
      <c r="RBO471" s="73"/>
      <c r="RBP471" s="129"/>
      <c r="RBQ471" s="73"/>
      <c r="RBR471" s="129"/>
      <c r="RBS471" s="73"/>
      <c r="RBT471" s="129"/>
      <c r="RBU471" s="73"/>
      <c r="RBV471" s="129"/>
      <c r="RBW471" s="73"/>
      <c r="RBX471" s="129"/>
      <c r="RBY471" s="73"/>
      <c r="RBZ471" s="129"/>
      <c r="RCA471" s="73"/>
      <c r="RCB471" s="129"/>
      <c r="RCC471" s="73"/>
      <c r="RCD471" s="129"/>
      <c r="RCE471" s="73"/>
      <c r="RCF471" s="129"/>
      <c r="RCG471" s="73"/>
      <c r="RCH471" s="129"/>
      <c r="RCI471" s="73"/>
      <c r="RCJ471" s="129"/>
      <c r="RCK471" s="73"/>
      <c r="RCL471" s="129"/>
      <c r="RCM471" s="73"/>
      <c r="RCN471" s="129"/>
      <c r="RCO471" s="73"/>
      <c r="RCP471" s="129"/>
      <c r="RCQ471" s="73"/>
      <c r="RCR471" s="129"/>
      <c r="RCS471" s="73"/>
      <c r="RCT471" s="129"/>
      <c r="RCU471" s="73"/>
      <c r="RCV471" s="129"/>
      <c r="RCW471" s="73"/>
      <c r="RCX471" s="129"/>
      <c r="RCY471" s="73"/>
      <c r="RCZ471" s="129"/>
      <c r="RDA471" s="73"/>
      <c r="RDB471" s="129"/>
      <c r="RDC471" s="73"/>
      <c r="RDD471" s="129"/>
      <c r="RDE471" s="73"/>
      <c r="RDF471" s="129"/>
      <c r="RDG471" s="73"/>
      <c r="RDH471" s="129"/>
      <c r="RDI471" s="73"/>
      <c r="RDJ471" s="129"/>
      <c r="RDK471" s="73"/>
      <c r="RDL471" s="129"/>
      <c r="RDM471" s="73"/>
      <c r="RDN471" s="129"/>
      <c r="RDO471" s="73"/>
      <c r="RDP471" s="129"/>
      <c r="RDQ471" s="73"/>
      <c r="RDR471" s="129"/>
      <c r="RDS471" s="73"/>
      <c r="RDT471" s="129"/>
      <c r="RDU471" s="73"/>
      <c r="RDV471" s="129"/>
      <c r="RDW471" s="73"/>
      <c r="RDX471" s="129"/>
      <c r="RDY471" s="73"/>
      <c r="RDZ471" s="129"/>
      <c r="REA471" s="73"/>
      <c r="REB471" s="129"/>
      <c r="REC471" s="73"/>
      <c r="RED471" s="129"/>
      <c r="REE471" s="73"/>
      <c r="REF471" s="129"/>
      <c r="REG471" s="73"/>
      <c r="REH471" s="129"/>
      <c r="REI471" s="73"/>
      <c r="REJ471" s="129"/>
      <c r="REK471" s="73"/>
      <c r="REL471" s="129"/>
      <c r="REM471" s="73"/>
      <c r="REN471" s="129"/>
      <c r="REO471" s="73"/>
      <c r="REP471" s="129"/>
      <c r="REQ471" s="73"/>
      <c r="RER471" s="129"/>
      <c r="RES471" s="73"/>
      <c r="RET471" s="129"/>
      <c r="REU471" s="73"/>
      <c r="REV471" s="129"/>
      <c r="REW471" s="73"/>
      <c r="REX471" s="129"/>
      <c r="REY471" s="73"/>
      <c r="REZ471" s="129"/>
      <c r="RFA471" s="73"/>
      <c r="RFB471" s="129"/>
      <c r="RFC471" s="73"/>
      <c r="RFD471" s="129"/>
      <c r="RFE471" s="73"/>
      <c r="RFF471" s="129"/>
      <c r="RFG471" s="73"/>
      <c r="RFH471" s="129"/>
      <c r="RFI471" s="73"/>
      <c r="RFJ471" s="129"/>
      <c r="RFK471" s="73"/>
      <c r="RFL471" s="129"/>
      <c r="RFM471" s="73"/>
      <c r="RFN471" s="129"/>
      <c r="RFO471" s="73"/>
      <c r="RFP471" s="129"/>
      <c r="RFQ471" s="73"/>
      <c r="RFR471" s="129"/>
      <c r="RFS471" s="73"/>
      <c r="RFT471" s="129"/>
      <c r="RFU471" s="73"/>
      <c r="RFV471" s="129"/>
      <c r="RFW471" s="73"/>
      <c r="RFX471" s="129"/>
      <c r="RFY471" s="73"/>
      <c r="RFZ471" s="129"/>
      <c r="RGA471" s="73"/>
      <c r="RGB471" s="129"/>
      <c r="RGC471" s="73"/>
      <c r="RGD471" s="129"/>
      <c r="RGE471" s="73"/>
      <c r="RGF471" s="129"/>
      <c r="RGG471" s="73"/>
      <c r="RGH471" s="129"/>
      <c r="RGI471" s="73"/>
      <c r="RGJ471" s="129"/>
      <c r="RGK471" s="73"/>
      <c r="RGL471" s="129"/>
      <c r="RGM471" s="73"/>
      <c r="RGN471" s="129"/>
      <c r="RGO471" s="73"/>
      <c r="RGP471" s="129"/>
      <c r="RGQ471" s="73"/>
      <c r="RGR471" s="129"/>
      <c r="RGS471" s="73"/>
      <c r="RGT471" s="129"/>
      <c r="RGU471" s="73"/>
      <c r="RGV471" s="129"/>
      <c r="RGW471" s="73"/>
      <c r="RGX471" s="129"/>
      <c r="RGY471" s="73"/>
      <c r="RGZ471" s="129"/>
      <c r="RHA471" s="73"/>
      <c r="RHB471" s="129"/>
      <c r="RHC471" s="73"/>
      <c r="RHD471" s="129"/>
      <c r="RHE471" s="73"/>
      <c r="RHF471" s="129"/>
      <c r="RHG471" s="73"/>
      <c r="RHH471" s="129"/>
      <c r="RHI471" s="73"/>
      <c r="RHJ471" s="129"/>
      <c r="RHK471" s="73"/>
      <c r="RHL471" s="129"/>
      <c r="RHM471" s="73"/>
      <c r="RHN471" s="129"/>
      <c r="RHO471" s="73"/>
      <c r="RHP471" s="129"/>
      <c r="RHQ471" s="73"/>
      <c r="RHR471" s="129"/>
      <c r="RHS471" s="73"/>
      <c r="RHT471" s="129"/>
      <c r="RHU471" s="73"/>
      <c r="RHV471" s="129"/>
      <c r="RHW471" s="73"/>
      <c r="RHX471" s="129"/>
      <c r="RHY471" s="73"/>
      <c r="RHZ471" s="129"/>
      <c r="RIA471" s="73"/>
      <c r="RIB471" s="129"/>
      <c r="RIC471" s="73"/>
      <c r="RID471" s="129"/>
      <c r="RIE471" s="73"/>
      <c r="RIF471" s="129"/>
      <c r="RIG471" s="73"/>
      <c r="RIH471" s="129"/>
      <c r="RII471" s="73"/>
      <c r="RIJ471" s="129"/>
      <c r="RIK471" s="73"/>
      <c r="RIL471" s="129"/>
      <c r="RIM471" s="73"/>
      <c r="RIN471" s="129"/>
      <c r="RIO471" s="73"/>
      <c r="RIP471" s="129"/>
      <c r="RIQ471" s="73"/>
      <c r="RIR471" s="129"/>
      <c r="RIS471" s="73"/>
      <c r="RIT471" s="129"/>
      <c r="RIU471" s="73"/>
      <c r="RIV471" s="129"/>
      <c r="RIW471" s="73"/>
      <c r="RIX471" s="129"/>
      <c r="RIY471" s="73"/>
      <c r="RIZ471" s="129"/>
      <c r="RJA471" s="73"/>
      <c r="RJB471" s="129"/>
      <c r="RJC471" s="73"/>
      <c r="RJD471" s="129"/>
      <c r="RJE471" s="73"/>
      <c r="RJF471" s="129"/>
      <c r="RJG471" s="73"/>
      <c r="RJH471" s="129"/>
      <c r="RJI471" s="73"/>
      <c r="RJJ471" s="129"/>
      <c r="RJK471" s="73"/>
      <c r="RJL471" s="129"/>
      <c r="RJM471" s="73"/>
      <c r="RJN471" s="129"/>
      <c r="RJO471" s="73"/>
      <c r="RJP471" s="129"/>
      <c r="RJQ471" s="73"/>
      <c r="RJR471" s="129"/>
      <c r="RJS471" s="73"/>
      <c r="RJT471" s="129"/>
      <c r="RJU471" s="73"/>
      <c r="RJV471" s="129"/>
      <c r="RJW471" s="73"/>
      <c r="RJX471" s="129"/>
      <c r="RJY471" s="73"/>
      <c r="RJZ471" s="129"/>
      <c r="RKA471" s="73"/>
      <c r="RKB471" s="129"/>
      <c r="RKC471" s="73"/>
      <c r="RKD471" s="129"/>
      <c r="RKE471" s="73"/>
      <c r="RKF471" s="129"/>
      <c r="RKG471" s="73"/>
      <c r="RKH471" s="129"/>
      <c r="RKI471" s="73"/>
      <c r="RKJ471" s="129"/>
      <c r="RKK471" s="73"/>
      <c r="RKL471" s="129"/>
      <c r="RKM471" s="73"/>
      <c r="RKN471" s="129"/>
      <c r="RKO471" s="73"/>
      <c r="RKP471" s="129"/>
      <c r="RKQ471" s="73"/>
      <c r="RKR471" s="129"/>
      <c r="RKS471" s="73"/>
      <c r="RKT471" s="129"/>
      <c r="RKU471" s="73"/>
      <c r="RKV471" s="129"/>
      <c r="RKW471" s="73"/>
      <c r="RKX471" s="129"/>
      <c r="RKY471" s="73"/>
      <c r="RKZ471" s="129"/>
      <c r="RLA471" s="73"/>
      <c r="RLB471" s="129"/>
      <c r="RLC471" s="73"/>
      <c r="RLD471" s="129"/>
      <c r="RLE471" s="73"/>
      <c r="RLF471" s="129"/>
      <c r="RLG471" s="73"/>
      <c r="RLH471" s="129"/>
      <c r="RLI471" s="73"/>
      <c r="RLJ471" s="129"/>
      <c r="RLK471" s="73"/>
      <c r="RLL471" s="129"/>
      <c r="RLM471" s="73"/>
      <c r="RLN471" s="129"/>
      <c r="RLO471" s="73"/>
      <c r="RLP471" s="129"/>
      <c r="RLQ471" s="73"/>
      <c r="RLR471" s="129"/>
      <c r="RLS471" s="73"/>
      <c r="RLT471" s="129"/>
      <c r="RLU471" s="73"/>
      <c r="RLV471" s="129"/>
      <c r="RLW471" s="73"/>
      <c r="RLX471" s="129"/>
      <c r="RLY471" s="73"/>
      <c r="RLZ471" s="129"/>
      <c r="RMA471" s="73"/>
      <c r="RMB471" s="129"/>
      <c r="RMC471" s="73"/>
      <c r="RMD471" s="129"/>
      <c r="RME471" s="73"/>
      <c r="RMF471" s="129"/>
      <c r="RMG471" s="73"/>
      <c r="RMH471" s="129"/>
      <c r="RMI471" s="73"/>
      <c r="RMJ471" s="129"/>
      <c r="RMK471" s="73"/>
      <c r="RML471" s="129"/>
      <c r="RMM471" s="73"/>
      <c r="RMN471" s="129"/>
      <c r="RMO471" s="73"/>
      <c r="RMP471" s="129"/>
      <c r="RMQ471" s="73"/>
      <c r="RMR471" s="129"/>
      <c r="RMS471" s="73"/>
      <c r="RMT471" s="129"/>
      <c r="RMU471" s="73"/>
      <c r="RMV471" s="129"/>
      <c r="RMW471" s="73"/>
      <c r="RMX471" s="129"/>
      <c r="RMY471" s="73"/>
      <c r="RMZ471" s="129"/>
      <c r="RNA471" s="73"/>
      <c r="RNB471" s="129"/>
      <c r="RNC471" s="73"/>
      <c r="RND471" s="129"/>
      <c r="RNE471" s="73"/>
      <c r="RNF471" s="129"/>
      <c r="RNG471" s="73"/>
      <c r="RNH471" s="129"/>
      <c r="RNI471" s="73"/>
      <c r="RNJ471" s="129"/>
      <c r="RNK471" s="73"/>
      <c r="RNL471" s="129"/>
      <c r="RNM471" s="73"/>
      <c r="RNN471" s="129"/>
      <c r="RNO471" s="73"/>
      <c r="RNP471" s="129"/>
      <c r="RNQ471" s="73"/>
      <c r="RNR471" s="129"/>
      <c r="RNS471" s="73"/>
      <c r="RNT471" s="129"/>
      <c r="RNU471" s="73"/>
      <c r="RNV471" s="129"/>
      <c r="RNW471" s="73"/>
      <c r="RNX471" s="129"/>
      <c r="RNY471" s="73"/>
      <c r="RNZ471" s="129"/>
      <c r="ROA471" s="73"/>
      <c r="ROB471" s="129"/>
      <c r="ROC471" s="73"/>
      <c r="ROD471" s="129"/>
      <c r="ROE471" s="73"/>
      <c r="ROF471" s="129"/>
      <c r="ROG471" s="73"/>
      <c r="ROH471" s="129"/>
      <c r="ROI471" s="73"/>
      <c r="ROJ471" s="129"/>
      <c r="ROK471" s="73"/>
      <c r="ROL471" s="129"/>
      <c r="ROM471" s="73"/>
      <c r="RON471" s="129"/>
      <c r="ROO471" s="73"/>
      <c r="ROP471" s="129"/>
      <c r="ROQ471" s="73"/>
      <c r="ROR471" s="129"/>
      <c r="ROS471" s="73"/>
      <c r="ROT471" s="129"/>
      <c r="ROU471" s="73"/>
      <c r="ROV471" s="129"/>
      <c r="ROW471" s="73"/>
      <c r="ROX471" s="129"/>
      <c r="ROY471" s="73"/>
      <c r="ROZ471" s="129"/>
      <c r="RPA471" s="73"/>
      <c r="RPB471" s="129"/>
      <c r="RPC471" s="73"/>
      <c r="RPD471" s="129"/>
      <c r="RPE471" s="73"/>
      <c r="RPF471" s="129"/>
      <c r="RPG471" s="73"/>
      <c r="RPH471" s="129"/>
      <c r="RPI471" s="73"/>
      <c r="RPJ471" s="129"/>
      <c r="RPK471" s="73"/>
      <c r="RPL471" s="129"/>
      <c r="RPM471" s="73"/>
      <c r="RPN471" s="129"/>
      <c r="RPO471" s="73"/>
      <c r="RPP471" s="129"/>
      <c r="RPQ471" s="73"/>
      <c r="RPR471" s="129"/>
      <c r="RPS471" s="73"/>
      <c r="RPT471" s="129"/>
      <c r="RPU471" s="73"/>
      <c r="RPV471" s="129"/>
      <c r="RPW471" s="73"/>
      <c r="RPX471" s="129"/>
      <c r="RPY471" s="73"/>
      <c r="RPZ471" s="129"/>
      <c r="RQA471" s="73"/>
      <c r="RQB471" s="129"/>
      <c r="RQC471" s="73"/>
      <c r="RQD471" s="129"/>
      <c r="RQE471" s="73"/>
      <c r="RQF471" s="129"/>
      <c r="RQG471" s="73"/>
      <c r="RQH471" s="129"/>
      <c r="RQI471" s="73"/>
      <c r="RQJ471" s="129"/>
      <c r="RQK471" s="73"/>
      <c r="RQL471" s="129"/>
      <c r="RQM471" s="73"/>
      <c r="RQN471" s="129"/>
      <c r="RQO471" s="73"/>
      <c r="RQP471" s="129"/>
      <c r="RQQ471" s="73"/>
      <c r="RQR471" s="129"/>
      <c r="RQS471" s="73"/>
      <c r="RQT471" s="129"/>
      <c r="RQU471" s="73"/>
      <c r="RQV471" s="129"/>
      <c r="RQW471" s="73"/>
      <c r="RQX471" s="129"/>
      <c r="RQY471" s="73"/>
      <c r="RQZ471" s="129"/>
      <c r="RRA471" s="73"/>
      <c r="RRB471" s="129"/>
      <c r="RRC471" s="73"/>
      <c r="RRD471" s="129"/>
      <c r="RRE471" s="73"/>
      <c r="RRF471" s="129"/>
      <c r="RRG471" s="73"/>
      <c r="RRH471" s="129"/>
      <c r="RRI471" s="73"/>
      <c r="RRJ471" s="129"/>
      <c r="RRK471" s="73"/>
      <c r="RRL471" s="129"/>
      <c r="RRM471" s="73"/>
      <c r="RRN471" s="129"/>
      <c r="RRO471" s="73"/>
      <c r="RRP471" s="129"/>
      <c r="RRQ471" s="73"/>
      <c r="RRR471" s="129"/>
      <c r="RRS471" s="73"/>
      <c r="RRT471" s="129"/>
      <c r="RRU471" s="73"/>
      <c r="RRV471" s="129"/>
      <c r="RRW471" s="73"/>
      <c r="RRX471" s="129"/>
      <c r="RRY471" s="73"/>
      <c r="RRZ471" s="129"/>
      <c r="RSA471" s="73"/>
      <c r="RSB471" s="129"/>
      <c r="RSC471" s="73"/>
      <c r="RSD471" s="129"/>
      <c r="RSE471" s="73"/>
      <c r="RSF471" s="129"/>
      <c r="RSG471" s="73"/>
      <c r="RSH471" s="129"/>
      <c r="RSI471" s="73"/>
      <c r="RSJ471" s="129"/>
      <c r="RSK471" s="73"/>
      <c r="RSL471" s="129"/>
      <c r="RSM471" s="73"/>
      <c r="RSN471" s="129"/>
      <c r="RSO471" s="73"/>
      <c r="RSP471" s="129"/>
      <c r="RSQ471" s="73"/>
      <c r="RSR471" s="129"/>
      <c r="RSS471" s="73"/>
      <c r="RST471" s="129"/>
      <c r="RSU471" s="73"/>
      <c r="RSV471" s="129"/>
      <c r="RSW471" s="73"/>
      <c r="RSX471" s="129"/>
      <c r="RSY471" s="73"/>
      <c r="RSZ471" s="129"/>
      <c r="RTA471" s="73"/>
      <c r="RTB471" s="129"/>
      <c r="RTC471" s="73"/>
      <c r="RTD471" s="129"/>
      <c r="RTE471" s="73"/>
      <c r="RTF471" s="129"/>
      <c r="RTG471" s="73"/>
      <c r="RTH471" s="129"/>
      <c r="RTI471" s="73"/>
      <c r="RTJ471" s="129"/>
      <c r="RTK471" s="73"/>
      <c r="RTL471" s="129"/>
      <c r="RTM471" s="73"/>
      <c r="RTN471" s="129"/>
      <c r="RTO471" s="73"/>
      <c r="RTP471" s="129"/>
      <c r="RTQ471" s="73"/>
      <c r="RTR471" s="129"/>
      <c r="RTS471" s="73"/>
      <c r="RTT471" s="129"/>
      <c r="RTU471" s="73"/>
      <c r="RTV471" s="129"/>
      <c r="RTW471" s="73"/>
      <c r="RTX471" s="129"/>
      <c r="RTY471" s="73"/>
      <c r="RTZ471" s="129"/>
      <c r="RUA471" s="73"/>
      <c r="RUB471" s="129"/>
      <c r="RUC471" s="73"/>
      <c r="RUD471" s="129"/>
      <c r="RUE471" s="73"/>
      <c r="RUF471" s="129"/>
      <c r="RUG471" s="73"/>
      <c r="RUH471" s="129"/>
      <c r="RUI471" s="73"/>
      <c r="RUJ471" s="129"/>
      <c r="RUK471" s="73"/>
      <c r="RUL471" s="129"/>
      <c r="RUM471" s="73"/>
      <c r="RUN471" s="129"/>
      <c r="RUO471" s="73"/>
      <c r="RUP471" s="129"/>
      <c r="RUQ471" s="73"/>
      <c r="RUR471" s="129"/>
      <c r="RUS471" s="73"/>
      <c r="RUT471" s="129"/>
      <c r="RUU471" s="73"/>
      <c r="RUV471" s="129"/>
      <c r="RUW471" s="73"/>
      <c r="RUX471" s="129"/>
      <c r="RUY471" s="73"/>
      <c r="RUZ471" s="129"/>
      <c r="RVA471" s="73"/>
      <c r="RVB471" s="129"/>
      <c r="RVC471" s="73"/>
      <c r="RVD471" s="129"/>
      <c r="RVE471" s="73"/>
      <c r="RVF471" s="129"/>
      <c r="RVG471" s="73"/>
      <c r="RVH471" s="129"/>
      <c r="RVI471" s="73"/>
      <c r="RVJ471" s="129"/>
      <c r="RVK471" s="73"/>
      <c r="RVL471" s="129"/>
      <c r="RVM471" s="73"/>
      <c r="RVN471" s="129"/>
      <c r="RVO471" s="73"/>
      <c r="RVP471" s="129"/>
      <c r="RVQ471" s="73"/>
      <c r="RVR471" s="129"/>
      <c r="RVS471" s="73"/>
      <c r="RVT471" s="129"/>
      <c r="RVU471" s="73"/>
      <c r="RVV471" s="129"/>
      <c r="RVW471" s="73"/>
      <c r="RVX471" s="129"/>
      <c r="RVY471" s="73"/>
      <c r="RVZ471" s="129"/>
      <c r="RWA471" s="73"/>
      <c r="RWB471" s="129"/>
      <c r="RWC471" s="73"/>
      <c r="RWD471" s="129"/>
      <c r="RWE471" s="73"/>
      <c r="RWF471" s="129"/>
      <c r="RWG471" s="73"/>
      <c r="RWH471" s="129"/>
      <c r="RWI471" s="73"/>
      <c r="RWJ471" s="129"/>
      <c r="RWK471" s="73"/>
      <c r="RWL471" s="129"/>
      <c r="RWM471" s="73"/>
      <c r="RWN471" s="129"/>
      <c r="RWO471" s="73"/>
      <c r="RWP471" s="129"/>
      <c r="RWQ471" s="73"/>
      <c r="RWR471" s="129"/>
      <c r="RWS471" s="73"/>
      <c r="RWT471" s="129"/>
      <c r="RWU471" s="73"/>
      <c r="RWV471" s="129"/>
      <c r="RWW471" s="73"/>
      <c r="RWX471" s="129"/>
      <c r="RWY471" s="73"/>
      <c r="RWZ471" s="129"/>
      <c r="RXA471" s="73"/>
      <c r="RXB471" s="129"/>
      <c r="RXC471" s="73"/>
      <c r="RXD471" s="129"/>
      <c r="RXE471" s="73"/>
      <c r="RXF471" s="129"/>
      <c r="RXG471" s="73"/>
      <c r="RXH471" s="129"/>
      <c r="RXI471" s="73"/>
      <c r="RXJ471" s="129"/>
      <c r="RXK471" s="73"/>
      <c r="RXL471" s="129"/>
      <c r="RXM471" s="73"/>
      <c r="RXN471" s="129"/>
      <c r="RXO471" s="73"/>
      <c r="RXP471" s="129"/>
      <c r="RXQ471" s="73"/>
      <c r="RXR471" s="129"/>
      <c r="RXS471" s="73"/>
      <c r="RXT471" s="129"/>
      <c r="RXU471" s="73"/>
      <c r="RXV471" s="129"/>
      <c r="RXW471" s="73"/>
      <c r="RXX471" s="129"/>
      <c r="RXY471" s="73"/>
      <c r="RXZ471" s="129"/>
      <c r="RYA471" s="73"/>
      <c r="RYB471" s="129"/>
      <c r="RYC471" s="73"/>
      <c r="RYD471" s="129"/>
      <c r="RYE471" s="73"/>
      <c r="RYF471" s="129"/>
      <c r="RYG471" s="73"/>
      <c r="RYH471" s="129"/>
      <c r="RYI471" s="73"/>
      <c r="RYJ471" s="129"/>
      <c r="RYK471" s="73"/>
      <c r="RYL471" s="129"/>
      <c r="RYM471" s="73"/>
      <c r="RYN471" s="129"/>
      <c r="RYO471" s="73"/>
      <c r="RYP471" s="129"/>
      <c r="RYQ471" s="73"/>
      <c r="RYR471" s="129"/>
      <c r="RYS471" s="73"/>
      <c r="RYT471" s="129"/>
      <c r="RYU471" s="73"/>
      <c r="RYV471" s="129"/>
      <c r="RYW471" s="73"/>
      <c r="RYX471" s="129"/>
      <c r="RYY471" s="73"/>
      <c r="RYZ471" s="129"/>
      <c r="RZA471" s="73"/>
      <c r="RZB471" s="129"/>
      <c r="RZC471" s="73"/>
      <c r="RZD471" s="129"/>
      <c r="RZE471" s="73"/>
      <c r="RZF471" s="129"/>
      <c r="RZG471" s="73"/>
      <c r="RZH471" s="129"/>
      <c r="RZI471" s="73"/>
      <c r="RZJ471" s="129"/>
      <c r="RZK471" s="73"/>
      <c r="RZL471" s="129"/>
      <c r="RZM471" s="73"/>
      <c r="RZN471" s="129"/>
      <c r="RZO471" s="73"/>
      <c r="RZP471" s="129"/>
      <c r="RZQ471" s="73"/>
      <c r="RZR471" s="129"/>
      <c r="RZS471" s="73"/>
      <c r="RZT471" s="129"/>
      <c r="RZU471" s="73"/>
      <c r="RZV471" s="129"/>
      <c r="RZW471" s="73"/>
      <c r="RZX471" s="129"/>
      <c r="RZY471" s="73"/>
      <c r="RZZ471" s="129"/>
      <c r="SAA471" s="73"/>
      <c r="SAB471" s="129"/>
      <c r="SAC471" s="73"/>
      <c r="SAD471" s="129"/>
      <c r="SAE471" s="73"/>
      <c r="SAF471" s="129"/>
      <c r="SAG471" s="73"/>
      <c r="SAH471" s="129"/>
      <c r="SAI471" s="73"/>
      <c r="SAJ471" s="129"/>
      <c r="SAK471" s="73"/>
      <c r="SAL471" s="129"/>
      <c r="SAM471" s="73"/>
      <c r="SAN471" s="129"/>
      <c r="SAO471" s="73"/>
      <c r="SAP471" s="129"/>
      <c r="SAQ471" s="73"/>
      <c r="SAR471" s="129"/>
      <c r="SAS471" s="73"/>
      <c r="SAT471" s="129"/>
      <c r="SAU471" s="73"/>
      <c r="SAV471" s="129"/>
      <c r="SAW471" s="73"/>
      <c r="SAX471" s="129"/>
      <c r="SAY471" s="73"/>
      <c r="SAZ471" s="129"/>
      <c r="SBA471" s="73"/>
      <c r="SBB471" s="129"/>
      <c r="SBC471" s="73"/>
      <c r="SBD471" s="129"/>
      <c r="SBE471" s="73"/>
      <c r="SBF471" s="129"/>
      <c r="SBG471" s="73"/>
      <c r="SBH471" s="129"/>
      <c r="SBI471" s="73"/>
      <c r="SBJ471" s="129"/>
      <c r="SBK471" s="73"/>
      <c r="SBL471" s="129"/>
      <c r="SBM471" s="73"/>
      <c r="SBN471" s="129"/>
      <c r="SBO471" s="73"/>
      <c r="SBP471" s="129"/>
      <c r="SBQ471" s="73"/>
      <c r="SBR471" s="129"/>
      <c r="SBS471" s="73"/>
      <c r="SBT471" s="129"/>
      <c r="SBU471" s="73"/>
      <c r="SBV471" s="129"/>
      <c r="SBW471" s="73"/>
      <c r="SBX471" s="129"/>
      <c r="SBY471" s="73"/>
      <c r="SBZ471" s="129"/>
      <c r="SCA471" s="73"/>
      <c r="SCB471" s="129"/>
      <c r="SCC471" s="73"/>
      <c r="SCD471" s="129"/>
      <c r="SCE471" s="73"/>
      <c r="SCF471" s="129"/>
      <c r="SCG471" s="73"/>
      <c r="SCH471" s="129"/>
      <c r="SCI471" s="73"/>
      <c r="SCJ471" s="129"/>
      <c r="SCK471" s="73"/>
      <c r="SCL471" s="129"/>
      <c r="SCM471" s="73"/>
      <c r="SCN471" s="129"/>
      <c r="SCO471" s="73"/>
      <c r="SCP471" s="129"/>
      <c r="SCQ471" s="73"/>
      <c r="SCR471" s="129"/>
      <c r="SCS471" s="73"/>
      <c r="SCT471" s="129"/>
      <c r="SCU471" s="73"/>
      <c r="SCV471" s="129"/>
      <c r="SCW471" s="73"/>
      <c r="SCX471" s="129"/>
      <c r="SCY471" s="73"/>
      <c r="SCZ471" s="129"/>
      <c r="SDA471" s="73"/>
      <c r="SDB471" s="129"/>
      <c r="SDC471" s="73"/>
      <c r="SDD471" s="129"/>
      <c r="SDE471" s="73"/>
      <c r="SDF471" s="129"/>
      <c r="SDG471" s="73"/>
      <c r="SDH471" s="129"/>
      <c r="SDI471" s="73"/>
      <c r="SDJ471" s="129"/>
      <c r="SDK471" s="73"/>
      <c r="SDL471" s="129"/>
      <c r="SDM471" s="73"/>
      <c r="SDN471" s="129"/>
      <c r="SDO471" s="73"/>
      <c r="SDP471" s="129"/>
      <c r="SDQ471" s="73"/>
      <c r="SDR471" s="129"/>
      <c r="SDS471" s="73"/>
      <c r="SDT471" s="129"/>
      <c r="SDU471" s="73"/>
      <c r="SDV471" s="129"/>
      <c r="SDW471" s="73"/>
      <c r="SDX471" s="129"/>
      <c r="SDY471" s="73"/>
      <c r="SDZ471" s="129"/>
      <c r="SEA471" s="73"/>
      <c r="SEB471" s="129"/>
      <c r="SEC471" s="73"/>
      <c r="SED471" s="129"/>
      <c r="SEE471" s="73"/>
      <c r="SEF471" s="129"/>
      <c r="SEG471" s="73"/>
      <c r="SEH471" s="129"/>
      <c r="SEI471" s="73"/>
      <c r="SEJ471" s="129"/>
      <c r="SEK471" s="73"/>
      <c r="SEL471" s="129"/>
      <c r="SEM471" s="73"/>
      <c r="SEN471" s="129"/>
      <c r="SEO471" s="73"/>
      <c r="SEP471" s="129"/>
      <c r="SEQ471" s="73"/>
      <c r="SER471" s="129"/>
      <c r="SES471" s="73"/>
      <c r="SET471" s="129"/>
      <c r="SEU471" s="73"/>
      <c r="SEV471" s="129"/>
      <c r="SEW471" s="73"/>
      <c r="SEX471" s="129"/>
      <c r="SEY471" s="73"/>
      <c r="SEZ471" s="129"/>
      <c r="SFA471" s="73"/>
      <c r="SFB471" s="129"/>
      <c r="SFC471" s="73"/>
      <c r="SFD471" s="129"/>
      <c r="SFE471" s="73"/>
      <c r="SFF471" s="129"/>
      <c r="SFG471" s="73"/>
      <c r="SFH471" s="129"/>
      <c r="SFI471" s="73"/>
      <c r="SFJ471" s="129"/>
      <c r="SFK471" s="73"/>
      <c r="SFL471" s="129"/>
      <c r="SFM471" s="73"/>
      <c r="SFN471" s="129"/>
      <c r="SFO471" s="73"/>
      <c r="SFP471" s="129"/>
      <c r="SFQ471" s="73"/>
      <c r="SFR471" s="129"/>
      <c r="SFS471" s="73"/>
      <c r="SFT471" s="129"/>
      <c r="SFU471" s="73"/>
      <c r="SFV471" s="129"/>
      <c r="SFW471" s="73"/>
      <c r="SFX471" s="129"/>
      <c r="SFY471" s="73"/>
      <c r="SFZ471" s="129"/>
      <c r="SGA471" s="73"/>
      <c r="SGB471" s="129"/>
      <c r="SGC471" s="73"/>
      <c r="SGD471" s="129"/>
      <c r="SGE471" s="73"/>
      <c r="SGF471" s="129"/>
      <c r="SGG471" s="73"/>
      <c r="SGH471" s="129"/>
      <c r="SGI471" s="73"/>
      <c r="SGJ471" s="129"/>
      <c r="SGK471" s="73"/>
      <c r="SGL471" s="129"/>
      <c r="SGM471" s="73"/>
      <c r="SGN471" s="129"/>
      <c r="SGO471" s="73"/>
      <c r="SGP471" s="129"/>
      <c r="SGQ471" s="73"/>
      <c r="SGR471" s="129"/>
      <c r="SGS471" s="73"/>
      <c r="SGT471" s="129"/>
      <c r="SGU471" s="73"/>
      <c r="SGV471" s="129"/>
      <c r="SGW471" s="73"/>
      <c r="SGX471" s="129"/>
      <c r="SGY471" s="73"/>
      <c r="SGZ471" s="129"/>
      <c r="SHA471" s="73"/>
      <c r="SHB471" s="129"/>
      <c r="SHC471" s="73"/>
      <c r="SHD471" s="129"/>
      <c r="SHE471" s="73"/>
      <c r="SHF471" s="129"/>
      <c r="SHG471" s="73"/>
      <c r="SHH471" s="129"/>
      <c r="SHI471" s="73"/>
      <c r="SHJ471" s="129"/>
      <c r="SHK471" s="73"/>
      <c r="SHL471" s="129"/>
      <c r="SHM471" s="73"/>
      <c r="SHN471" s="129"/>
      <c r="SHO471" s="73"/>
      <c r="SHP471" s="129"/>
      <c r="SHQ471" s="73"/>
      <c r="SHR471" s="129"/>
      <c r="SHS471" s="73"/>
      <c r="SHT471" s="129"/>
      <c r="SHU471" s="73"/>
      <c r="SHV471" s="129"/>
      <c r="SHW471" s="73"/>
      <c r="SHX471" s="129"/>
      <c r="SHY471" s="73"/>
      <c r="SHZ471" s="129"/>
      <c r="SIA471" s="73"/>
      <c r="SIB471" s="129"/>
      <c r="SIC471" s="73"/>
      <c r="SID471" s="129"/>
      <c r="SIE471" s="73"/>
      <c r="SIF471" s="129"/>
      <c r="SIG471" s="73"/>
      <c r="SIH471" s="129"/>
      <c r="SII471" s="73"/>
      <c r="SIJ471" s="129"/>
      <c r="SIK471" s="73"/>
      <c r="SIL471" s="129"/>
      <c r="SIM471" s="73"/>
      <c r="SIN471" s="129"/>
      <c r="SIO471" s="73"/>
      <c r="SIP471" s="129"/>
      <c r="SIQ471" s="73"/>
      <c r="SIR471" s="129"/>
      <c r="SIS471" s="73"/>
      <c r="SIT471" s="129"/>
      <c r="SIU471" s="73"/>
      <c r="SIV471" s="129"/>
      <c r="SIW471" s="73"/>
      <c r="SIX471" s="129"/>
      <c r="SIY471" s="73"/>
      <c r="SIZ471" s="129"/>
      <c r="SJA471" s="73"/>
      <c r="SJB471" s="129"/>
      <c r="SJC471" s="73"/>
      <c r="SJD471" s="129"/>
      <c r="SJE471" s="73"/>
      <c r="SJF471" s="129"/>
      <c r="SJG471" s="73"/>
      <c r="SJH471" s="129"/>
      <c r="SJI471" s="73"/>
      <c r="SJJ471" s="129"/>
      <c r="SJK471" s="73"/>
      <c r="SJL471" s="129"/>
      <c r="SJM471" s="73"/>
      <c r="SJN471" s="129"/>
      <c r="SJO471" s="73"/>
      <c r="SJP471" s="129"/>
      <c r="SJQ471" s="73"/>
      <c r="SJR471" s="129"/>
      <c r="SJS471" s="73"/>
      <c r="SJT471" s="129"/>
      <c r="SJU471" s="73"/>
      <c r="SJV471" s="129"/>
      <c r="SJW471" s="73"/>
      <c r="SJX471" s="129"/>
      <c r="SJY471" s="73"/>
      <c r="SJZ471" s="129"/>
      <c r="SKA471" s="73"/>
      <c r="SKB471" s="129"/>
      <c r="SKC471" s="73"/>
      <c r="SKD471" s="129"/>
      <c r="SKE471" s="73"/>
      <c r="SKF471" s="129"/>
      <c r="SKG471" s="73"/>
      <c r="SKH471" s="129"/>
      <c r="SKI471" s="73"/>
      <c r="SKJ471" s="129"/>
      <c r="SKK471" s="73"/>
      <c r="SKL471" s="129"/>
      <c r="SKM471" s="73"/>
      <c r="SKN471" s="129"/>
      <c r="SKO471" s="73"/>
      <c r="SKP471" s="129"/>
      <c r="SKQ471" s="73"/>
      <c r="SKR471" s="129"/>
      <c r="SKS471" s="73"/>
      <c r="SKT471" s="129"/>
      <c r="SKU471" s="73"/>
      <c r="SKV471" s="129"/>
      <c r="SKW471" s="73"/>
      <c r="SKX471" s="129"/>
      <c r="SKY471" s="73"/>
      <c r="SKZ471" s="129"/>
      <c r="SLA471" s="73"/>
      <c r="SLB471" s="129"/>
      <c r="SLC471" s="73"/>
      <c r="SLD471" s="129"/>
      <c r="SLE471" s="73"/>
      <c r="SLF471" s="129"/>
      <c r="SLG471" s="73"/>
      <c r="SLH471" s="129"/>
      <c r="SLI471" s="73"/>
      <c r="SLJ471" s="129"/>
      <c r="SLK471" s="73"/>
      <c r="SLL471" s="129"/>
      <c r="SLM471" s="73"/>
      <c r="SLN471" s="129"/>
      <c r="SLO471" s="73"/>
      <c r="SLP471" s="129"/>
      <c r="SLQ471" s="73"/>
      <c r="SLR471" s="129"/>
      <c r="SLS471" s="73"/>
      <c r="SLT471" s="129"/>
      <c r="SLU471" s="73"/>
      <c r="SLV471" s="129"/>
      <c r="SLW471" s="73"/>
      <c r="SLX471" s="129"/>
      <c r="SLY471" s="73"/>
      <c r="SLZ471" s="129"/>
      <c r="SMA471" s="73"/>
      <c r="SMB471" s="129"/>
      <c r="SMC471" s="73"/>
      <c r="SMD471" s="129"/>
      <c r="SME471" s="73"/>
      <c r="SMF471" s="129"/>
      <c r="SMG471" s="73"/>
      <c r="SMH471" s="129"/>
      <c r="SMI471" s="73"/>
      <c r="SMJ471" s="129"/>
      <c r="SMK471" s="73"/>
      <c r="SML471" s="129"/>
      <c r="SMM471" s="73"/>
      <c r="SMN471" s="129"/>
      <c r="SMO471" s="73"/>
      <c r="SMP471" s="129"/>
      <c r="SMQ471" s="73"/>
      <c r="SMR471" s="129"/>
      <c r="SMS471" s="73"/>
      <c r="SMT471" s="129"/>
      <c r="SMU471" s="73"/>
      <c r="SMV471" s="129"/>
      <c r="SMW471" s="73"/>
      <c r="SMX471" s="129"/>
      <c r="SMY471" s="73"/>
      <c r="SMZ471" s="129"/>
      <c r="SNA471" s="73"/>
      <c r="SNB471" s="129"/>
      <c r="SNC471" s="73"/>
      <c r="SND471" s="129"/>
      <c r="SNE471" s="73"/>
      <c r="SNF471" s="129"/>
      <c r="SNG471" s="73"/>
      <c r="SNH471" s="129"/>
      <c r="SNI471" s="73"/>
      <c r="SNJ471" s="129"/>
      <c r="SNK471" s="73"/>
      <c r="SNL471" s="129"/>
      <c r="SNM471" s="73"/>
      <c r="SNN471" s="129"/>
      <c r="SNO471" s="73"/>
      <c r="SNP471" s="129"/>
      <c r="SNQ471" s="73"/>
      <c r="SNR471" s="129"/>
      <c r="SNS471" s="73"/>
      <c r="SNT471" s="129"/>
      <c r="SNU471" s="73"/>
      <c r="SNV471" s="129"/>
      <c r="SNW471" s="73"/>
      <c r="SNX471" s="129"/>
      <c r="SNY471" s="73"/>
      <c r="SNZ471" s="129"/>
      <c r="SOA471" s="73"/>
      <c r="SOB471" s="129"/>
      <c r="SOC471" s="73"/>
      <c r="SOD471" s="129"/>
      <c r="SOE471" s="73"/>
      <c r="SOF471" s="129"/>
      <c r="SOG471" s="73"/>
      <c r="SOH471" s="129"/>
      <c r="SOI471" s="73"/>
      <c r="SOJ471" s="129"/>
      <c r="SOK471" s="73"/>
      <c r="SOL471" s="129"/>
      <c r="SOM471" s="73"/>
      <c r="SON471" s="129"/>
      <c r="SOO471" s="73"/>
      <c r="SOP471" s="129"/>
      <c r="SOQ471" s="73"/>
      <c r="SOR471" s="129"/>
      <c r="SOS471" s="73"/>
      <c r="SOT471" s="129"/>
      <c r="SOU471" s="73"/>
      <c r="SOV471" s="129"/>
      <c r="SOW471" s="73"/>
      <c r="SOX471" s="129"/>
      <c r="SOY471" s="73"/>
      <c r="SOZ471" s="129"/>
      <c r="SPA471" s="73"/>
      <c r="SPB471" s="129"/>
      <c r="SPC471" s="73"/>
      <c r="SPD471" s="129"/>
      <c r="SPE471" s="73"/>
      <c r="SPF471" s="129"/>
      <c r="SPG471" s="73"/>
      <c r="SPH471" s="129"/>
      <c r="SPI471" s="73"/>
      <c r="SPJ471" s="129"/>
      <c r="SPK471" s="73"/>
      <c r="SPL471" s="129"/>
      <c r="SPM471" s="73"/>
      <c r="SPN471" s="129"/>
      <c r="SPO471" s="73"/>
      <c r="SPP471" s="129"/>
      <c r="SPQ471" s="73"/>
      <c r="SPR471" s="129"/>
      <c r="SPS471" s="73"/>
      <c r="SPT471" s="129"/>
      <c r="SPU471" s="73"/>
      <c r="SPV471" s="129"/>
      <c r="SPW471" s="73"/>
      <c r="SPX471" s="129"/>
      <c r="SPY471" s="73"/>
      <c r="SPZ471" s="129"/>
      <c r="SQA471" s="73"/>
      <c r="SQB471" s="129"/>
      <c r="SQC471" s="73"/>
      <c r="SQD471" s="129"/>
      <c r="SQE471" s="73"/>
      <c r="SQF471" s="129"/>
      <c r="SQG471" s="73"/>
      <c r="SQH471" s="129"/>
      <c r="SQI471" s="73"/>
      <c r="SQJ471" s="129"/>
      <c r="SQK471" s="73"/>
      <c r="SQL471" s="129"/>
      <c r="SQM471" s="73"/>
      <c r="SQN471" s="129"/>
      <c r="SQO471" s="73"/>
      <c r="SQP471" s="129"/>
      <c r="SQQ471" s="73"/>
      <c r="SQR471" s="129"/>
      <c r="SQS471" s="73"/>
      <c r="SQT471" s="129"/>
      <c r="SQU471" s="73"/>
      <c r="SQV471" s="129"/>
      <c r="SQW471" s="73"/>
      <c r="SQX471" s="129"/>
      <c r="SQY471" s="73"/>
      <c r="SQZ471" s="129"/>
      <c r="SRA471" s="73"/>
      <c r="SRB471" s="129"/>
      <c r="SRC471" s="73"/>
      <c r="SRD471" s="129"/>
      <c r="SRE471" s="73"/>
      <c r="SRF471" s="129"/>
      <c r="SRG471" s="73"/>
      <c r="SRH471" s="129"/>
      <c r="SRI471" s="73"/>
      <c r="SRJ471" s="129"/>
      <c r="SRK471" s="73"/>
      <c r="SRL471" s="129"/>
      <c r="SRM471" s="73"/>
      <c r="SRN471" s="129"/>
      <c r="SRO471" s="73"/>
      <c r="SRP471" s="129"/>
      <c r="SRQ471" s="73"/>
      <c r="SRR471" s="129"/>
      <c r="SRS471" s="73"/>
      <c r="SRT471" s="129"/>
      <c r="SRU471" s="73"/>
      <c r="SRV471" s="129"/>
      <c r="SRW471" s="73"/>
      <c r="SRX471" s="129"/>
      <c r="SRY471" s="73"/>
      <c r="SRZ471" s="129"/>
      <c r="SSA471" s="73"/>
      <c r="SSB471" s="129"/>
      <c r="SSC471" s="73"/>
      <c r="SSD471" s="129"/>
      <c r="SSE471" s="73"/>
      <c r="SSF471" s="129"/>
      <c r="SSG471" s="73"/>
      <c r="SSH471" s="129"/>
      <c r="SSI471" s="73"/>
      <c r="SSJ471" s="129"/>
      <c r="SSK471" s="73"/>
      <c r="SSL471" s="129"/>
      <c r="SSM471" s="73"/>
      <c r="SSN471" s="129"/>
      <c r="SSO471" s="73"/>
      <c r="SSP471" s="129"/>
      <c r="SSQ471" s="73"/>
      <c r="SSR471" s="129"/>
      <c r="SSS471" s="73"/>
      <c r="SST471" s="129"/>
      <c r="SSU471" s="73"/>
      <c r="SSV471" s="129"/>
      <c r="SSW471" s="73"/>
      <c r="SSX471" s="129"/>
      <c r="SSY471" s="73"/>
      <c r="SSZ471" s="129"/>
      <c r="STA471" s="73"/>
      <c r="STB471" s="129"/>
      <c r="STC471" s="73"/>
      <c r="STD471" s="129"/>
      <c r="STE471" s="73"/>
      <c r="STF471" s="129"/>
      <c r="STG471" s="73"/>
      <c r="STH471" s="129"/>
      <c r="STI471" s="73"/>
      <c r="STJ471" s="129"/>
      <c r="STK471" s="73"/>
      <c r="STL471" s="129"/>
      <c r="STM471" s="73"/>
      <c r="STN471" s="129"/>
      <c r="STO471" s="73"/>
      <c r="STP471" s="129"/>
      <c r="STQ471" s="73"/>
      <c r="STR471" s="129"/>
      <c r="STS471" s="73"/>
      <c r="STT471" s="129"/>
      <c r="STU471" s="73"/>
      <c r="STV471" s="129"/>
      <c r="STW471" s="73"/>
      <c r="STX471" s="129"/>
      <c r="STY471" s="73"/>
      <c r="STZ471" s="129"/>
      <c r="SUA471" s="73"/>
      <c r="SUB471" s="129"/>
      <c r="SUC471" s="73"/>
      <c r="SUD471" s="129"/>
      <c r="SUE471" s="73"/>
      <c r="SUF471" s="129"/>
      <c r="SUG471" s="73"/>
      <c r="SUH471" s="129"/>
      <c r="SUI471" s="73"/>
      <c r="SUJ471" s="129"/>
      <c r="SUK471" s="73"/>
      <c r="SUL471" s="129"/>
      <c r="SUM471" s="73"/>
      <c r="SUN471" s="129"/>
      <c r="SUO471" s="73"/>
      <c r="SUP471" s="129"/>
      <c r="SUQ471" s="73"/>
      <c r="SUR471" s="129"/>
      <c r="SUS471" s="73"/>
      <c r="SUT471" s="129"/>
      <c r="SUU471" s="73"/>
      <c r="SUV471" s="129"/>
      <c r="SUW471" s="73"/>
      <c r="SUX471" s="129"/>
      <c r="SUY471" s="73"/>
      <c r="SUZ471" s="129"/>
      <c r="SVA471" s="73"/>
      <c r="SVB471" s="129"/>
      <c r="SVC471" s="73"/>
      <c r="SVD471" s="129"/>
      <c r="SVE471" s="73"/>
      <c r="SVF471" s="129"/>
      <c r="SVG471" s="73"/>
      <c r="SVH471" s="129"/>
      <c r="SVI471" s="73"/>
      <c r="SVJ471" s="129"/>
      <c r="SVK471" s="73"/>
      <c r="SVL471" s="129"/>
      <c r="SVM471" s="73"/>
      <c r="SVN471" s="129"/>
      <c r="SVO471" s="73"/>
      <c r="SVP471" s="129"/>
      <c r="SVQ471" s="73"/>
      <c r="SVR471" s="129"/>
      <c r="SVS471" s="73"/>
      <c r="SVT471" s="129"/>
      <c r="SVU471" s="73"/>
      <c r="SVV471" s="129"/>
      <c r="SVW471" s="73"/>
      <c r="SVX471" s="129"/>
      <c r="SVY471" s="73"/>
      <c r="SVZ471" s="129"/>
      <c r="SWA471" s="73"/>
      <c r="SWB471" s="129"/>
      <c r="SWC471" s="73"/>
      <c r="SWD471" s="129"/>
      <c r="SWE471" s="73"/>
      <c r="SWF471" s="129"/>
      <c r="SWG471" s="73"/>
      <c r="SWH471" s="129"/>
      <c r="SWI471" s="73"/>
      <c r="SWJ471" s="129"/>
      <c r="SWK471" s="73"/>
      <c r="SWL471" s="129"/>
      <c r="SWM471" s="73"/>
      <c r="SWN471" s="129"/>
      <c r="SWO471" s="73"/>
      <c r="SWP471" s="129"/>
      <c r="SWQ471" s="73"/>
      <c r="SWR471" s="129"/>
      <c r="SWS471" s="73"/>
      <c r="SWT471" s="129"/>
      <c r="SWU471" s="73"/>
      <c r="SWV471" s="129"/>
      <c r="SWW471" s="73"/>
      <c r="SWX471" s="129"/>
      <c r="SWY471" s="73"/>
      <c r="SWZ471" s="129"/>
      <c r="SXA471" s="73"/>
      <c r="SXB471" s="129"/>
      <c r="SXC471" s="73"/>
      <c r="SXD471" s="129"/>
      <c r="SXE471" s="73"/>
      <c r="SXF471" s="129"/>
      <c r="SXG471" s="73"/>
      <c r="SXH471" s="129"/>
      <c r="SXI471" s="73"/>
      <c r="SXJ471" s="129"/>
      <c r="SXK471" s="73"/>
      <c r="SXL471" s="129"/>
      <c r="SXM471" s="73"/>
      <c r="SXN471" s="129"/>
      <c r="SXO471" s="73"/>
      <c r="SXP471" s="129"/>
      <c r="SXQ471" s="73"/>
      <c r="SXR471" s="129"/>
      <c r="SXS471" s="73"/>
      <c r="SXT471" s="129"/>
      <c r="SXU471" s="73"/>
      <c r="SXV471" s="129"/>
      <c r="SXW471" s="73"/>
      <c r="SXX471" s="129"/>
      <c r="SXY471" s="73"/>
      <c r="SXZ471" s="129"/>
      <c r="SYA471" s="73"/>
      <c r="SYB471" s="129"/>
      <c r="SYC471" s="73"/>
      <c r="SYD471" s="129"/>
      <c r="SYE471" s="73"/>
      <c r="SYF471" s="129"/>
      <c r="SYG471" s="73"/>
      <c r="SYH471" s="129"/>
      <c r="SYI471" s="73"/>
      <c r="SYJ471" s="129"/>
      <c r="SYK471" s="73"/>
      <c r="SYL471" s="129"/>
      <c r="SYM471" s="73"/>
      <c r="SYN471" s="129"/>
      <c r="SYO471" s="73"/>
      <c r="SYP471" s="129"/>
      <c r="SYQ471" s="73"/>
      <c r="SYR471" s="129"/>
      <c r="SYS471" s="73"/>
      <c r="SYT471" s="129"/>
      <c r="SYU471" s="73"/>
      <c r="SYV471" s="129"/>
      <c r="SYW471" s="73"/>
      <c r="SYX471" s="129"/>
      <c r="SYY471" s="73"/>
      <c r="SYZ471" s="129"/>
      <c r="SZA471" s="73"/>
      <c r="SZB471" s="129"/>
      <c r="SZC471" s="73"/>
      <c r="SZD471" s="129"/>
      <c r="SZE471" s="73"/>
      <c r="SZF471" s="129"/>
      <c r="SZG471" s="73"/>
      <c r="SZH471" s="129"/>
      <c r="SZI471" s="73"/>
      <c r="SZJ471" s="129"/>
      <c r="SZK471" s="73"/>
      <c r="SZL471" s="129"/>
      <c r="SZM471" s="73"/>
      <c r="SZN471" s="129"/>
      <c r="SZO471" s="73"/>
      <c r="SZP471" s="129"/>
      <c r="SZQ471" s="73"/>
      <c r="SZR471" s="129"/>
      <c r="SZS471" s="73"/>
      <c r="SZT471" s="129"/>
      <c r="SZU471" s="73"/>
      <c r="SZV471" s="129"/>
      <c r="SZW471" s="73"/>
      <c r="SZX471" s="129"/>
      <c r="SZY471" s="73"/>
      <c r="SZZ471" s="129"/>
      <c r="TAA471" s="73"/>
      <c r="TAB471" s="129"/>
      <c r="TAC471" s="73"/>
      <c r="TAD471" s="129"/>
      <c r="TAE471" s="73"/>
      <c r="TAF471" s="129"/>
      <c r="TAG471" s="73"/>
      <c r="TAH471" s="129"/>
      <c r="TAI471" s="73"/>
      <c r="TAJ471" s="129"/>
      <c r="TAK471" s="73"/>
      <c r="TAL471" s="129"/>
      <c r="TAM471" s="73"/>
      <c r="TAN471" s="129"/>
      <c r="TAO471" s="73"/>
      <c r="TAP471" s="129"/>
      <c r="TAQ471" s="73"/>
      <c r="TAR471" s="129"/>
      <c r="TAS471" s="73"/>
      <c r="TAT471" s="129"/>
      <c r="TAU471" s="73"/>
      <c r="TAV471" s="129"/>
      <c r="TAW471" s="73"/>
      <c r="TAX471" s="129"/>
      <c r="TAY471" s="73"/>
      <c r="TAZ471" s="129"/>
      <c r="TBA471" s="73"/>
      <c r="TBB471" s="129"/>
      <c r="TBC471" s="73"/>
      <c r="TBD471" s="129"/>
      <c r="TBE471" s="73"/>
      <c r="TBF471" s="129"/>
      <c r="TBG471" s="73"/>
      <c r="TBH471" s="129"/>
      <c r="TBI471" s="73"/>
      <c r="TBJ471" s="129"/>
      <c r="TBK471" s="73"/>
      <c r="TBL471" s="129"/>
      <c r="TBM471" s="73"/>
      <c r="TBN471" s="129"/>
      <c r="TBO471" s="73"/>
      <c r="TBP471" s="129"/>
      <c r="TBQ471" s="73"/>
      <c r="TBR471" s="129"/>
      <c r="TBS471" s="73"/>
      <c r="TBT471" s="129"/>
      <c r="TBU471" s="73"/>
      <c r="TBV471" s="129"/>
      <c r="TBW471" s="73"/>
      <c r="TBX471" s="129"/>
      <c r="TBY471" s="73"/>
      <c r="TBZ471" s="129"/>
      <c r="TCA471" s="73"/>
      <c r="TCB471" s="129"/>
      <c r="TCC471" s="73"/>
      <c r="TCD471" s="129"/>
      <c r="TCE471" s="73"/>
      <c r="TCF471" s="129"/>
      <c r="TCG471" s="73"/>
      <c r="TCH471" s="129"/>
      <c r="TCI471" s="73"/>
      <c r="TCJ471" s="129"/>
      <c r="TCK471" s="73"/>
      <c r="TCL471" s="129"/>
      <c r="TCM471" s="73"/>
      <c r="TCN471" s="129"/>
      <c r="TCO471" s="73"/>
      <c r="TCP471" s="129"/>
      <c r="TCQ471" s="73"/>
      <c r="TCR471" s="129"/>
      <c r="TCS471" s="73"/>
      <c r="TCT471" s="129"/>
      <c r="TCU471" s="73"/>
      <c r="TCV471" s="129"/>
      <c r="TCW471" s="73"/>
      <c r="TCX471" s="129"/>
      <c r="TCY471" s="73"/>
      <c r="TCZ471" s="129"/>
      <c r="TDA471" s="73"/>
      <c r="TDB471" s="129"/>
      <c r="TDC471" s="73"/>
      <c r="TDD471" s="129"/>
      <c r="TDE471" s="73"/>
      <c r="TDF471" s="129"/>
      <c r="TDG471" s="73"/>
      <c r="TDH471" s="129"/>
      <c r="TDI471" s="73"/>
      <c r="TDJ471" s="129"/>
      <c r="TDK471" s="73"/>
      <c r="TDL471" s="129"/>
      <c r="TDM471" s="73"/>
      <c r="TDN471" s="129"/>
      <c r="TDO471" s="73"/>
      <c r="TDP471" s="129"/>
      <c r="TDQ471" s="73"/>
      <c r="TDR471" s="129"/>
      <c r="TDS471" s="73"/>
      <c r="TDT471" s="129"/>
      <c r="TDU471" s="73"/>
      <c r="TDV471" s="129"/>
      <c r="TDW471" s="73"/>
      <c r="TDX471" s="129"/>
      <c r="TDY471" s="73"/>
      <c r="TDZ471" s="129"/>
      <c r="TEA471" s="73"/>
      <c r="TEB471" s="129"/>
      <c r="TEC471" s="73"/>
      <c r="TED471" s="129"/>
      <c r="TEE471" s="73"/>
      <c r="TEF471" s="129"/>
      <c r="TEG471" s="73"/>
      <c r="TEH471" s="129"/>
      <c r="TEI471" s="73"/>
      <c r="TEJ471" s="129"/>
      <c r="TEK471" s="73"/>
      <c r="TEL471" s="129"/>
      <c r="TEM471" s="73"/>
      <c r="TEN471" s="129"/>
      <c r="TEO471" s="73"/>
      <c r="TEP471" s="129"/>
      <c r="TEQ471" s="73"/>
      <c r="TER471" s="129"/>
      <c r="TES471" s="73"/>
      <c r="TET471" s="129"/>
      <c r="TEU471" s="73"/>
      <c r="TEV471" s="129"/>
      <c r="TEW471" s="73"/>
      <c r="TEX471" s="129"/>
      <c r="TEY471" s="73"/>
      <c r="TEZ471" s="129"/>
      <c r="TFA471" s="73"/>
      <c r="TFB471" s="129"/>
      <c r="TFC471" s="73"/>
      <c r="TFD471" s="129"/>
      <c r="TFE471" s="73"/>
      <c r="TFF471" s="129"/>
      <c r="TFG471" s="73"/>
      <c r="TFH471" s="129"/>
      <c r="TFI471" s="73"/>
      <c r="TFJ471" s="129"/>
      <c r="TFK471" s="73"/>
      <c r="TFL471" s="129"/>
      <c r="TFM471" s="73"/>
      <c r="TFN471" s="129"/>
      <c r="TFO471" s="73"/>
      <c r="TFP471" s="129"/>
      <c r="TFQ471" s="73"/>
      <c r="TFR471" s="129"/>
      <c r="TFS471" s="73"/>
      <c r="TFT471" s="129"/>
      <c r="TFU471" s="73"/>
      <c r="TFV471" s="129"/>
      <c r="TFW471" s="73"/>
      <c r="TFX471" s="129"/>
      <c r="TFY471" s="73"/>
      <c r="TFZ471" s="129"/>
      <c r="TGA471" s="73"/>
      <c r="TGB471" s="129"/>
      <c r="TGC471" s="73"/>
      <c r="TGD471" s="129"/>
      <c r="TGE471" s="73"/>
      <c r="TGF471" s="129"/>
      <c r="TGG471" s="73"/>
      <c r="TGH471" s="129"/>
      <c r="TGI471" s="73"/>
      <c r="TGJ471" s="129"/>
      <c r="TGK471" s="73"/>
      <c r="TGL471" s="129"/>
      <c r="TGM471" s="73"/>
      <c r="TGN471" s="129"/>
      <c r="TGO471" s="73"/>
      <c r="TGP471" s="129"/>
      <c r="TGQ471" s="73"/>
      <c r="TGR471" s="129"/>
      <c r="TGS471" s="73"/>
      <c r="TGT471" s="129"/>
      <c r="TGU471" s="73"/>
      <c r="TGV471" s="129"/>
      <c r="TGW471" s="73"/>
      <c r="TGX471" s="129"/>
      <c r="TGY471" s="73"/>
      <c r="TGZ471" s="129"/>
      <c r="THA471" s="73"/>
      <c r="THB471" s="129"/>
      <c r="THC471" s="73"/>
      <c r="THD471" s="129"/>
      <c r="THE471" s="73"/>
      <c r="THF471" s="129"/>
      <c r="THG471" s="73"/>
      <c r="THH471" s="129"/>
      <c r="THI471" s="73"/>
      <c r="THJ471" s="129"/>
      <c r="THK471" s="73"/>
      <c r="THL471" s="129"/>
      <c r="THM471" s="73"/>
      <c r="THN471" s="129"/>
      <c r="THO471" s="73"/>
      <c r="THP471" s="129"/>
      <c r="THQ471" s="73"/>
      <c r="THR471" s="129"/>
      <c r="THS471" s="73"/>
      <c r="THT471" s="129"/>
      <c r="THU471" s="73"/>
      <c r="THV471" s="129"/>
      <c r="THW471" s="73"/>
      <c r="THX471" s="129"/>
      <c r="THY471" s="73"/>
      <c r="THZ471" s="129"/>
      <c r="TIA471" s="73"/>
      <c r="TIB471" s="129"/>
      <c r="TIC471" s="73"/>
      <c r="TID471" s="129"/>
      <c r="TIE471" s="73"/>
      <c r="TIF471" s="129"/>
      <c r="TIG471" s="73"/>
      <c r="TIH471" s="129"/>
      <c r="TII471" s="73"/>
      <c r="TIJ471" s="129"/>
      <c r="TIK471" s="73"/>
      <c r="TIL471" s="129"/>
      <c r="TIM471" s="73"/>
      <c r="TIN471" s="129"/>
      <c r="TIO471" s="73"/>
      <c r="TIP471" s="129"/>
      <c r="TIQ471" s="73"/>
      <c r="TIR471" s="129"/>
      <c r="TIS471" s="73"/>
      <c r="TIT471" s="129"/>
      <c r="TIU471" s="73"/>
      <c r="TIV471" s="129"/>
      <c r="TIW471" s="73"/>
      <c r="TIX471" s="129"/>
      <c r="TIY471" s="73"/>
      <c r="TIZ471" s="129"/>
      <c r="TJA471" s="73"/>
      <c r="TJB471" s="129"/>
      <c r="TJC471" s="73"/>
      <c r="TJD471" s="129"/>
      <c r="TJE471" s="73"/>
      <c r="TJF471" s="129"/>
      <c r="TJG471" s="73"/>
      <c r="TJH471" s="129"/>
      <c r="TJI471" s="73"/>
      <c r="TJJ471" s="129"/>
      <c r="TJK471" s="73"/>
      <c r="TJL471" s="129"/>
      <c r="TJM471" s="73"/>
      <c r="TJN471" s="129"/>
      <c r="TJO471" s="73"/>
      <c r="TJP471" s="129"/>
      <c r="TJQ471" s="73"/>
      <c r="TJR471" s="129"/>
      <c r="TJS471" s="73"/>
      <c r="TJT471" s="129"/>
      <c r="TJU471" s="73"/>
      <c r="TJV471" s="129"/>
      <c r="TJW471" s="73"/>
      <c r="TJX471" s="129"/>
      <c r="TJY471" s="73"/>
      <c r="TJZ471" s="129"/>
      <c r="TKA471" s="73"/>
      <c r="TKB471" s="129"/>
      <c r="TKC471" s="73"/>
      <c r="TKD471" s="129"/>
      <c r="TKE471" s="73"/>
      <c r="TKF471" s="129"/>
      <c r="TKG471" s="73"/>
      <c r="TKH471" s="129"/>
      <c r="TKI471" s="73"/>
      <c r="TKJ471" s="129"/>
      <c r="TKK471" s="73"/>
      <c r="TKL471" s="129"/>
      <c r="TKM471" s="73"/>
      <c r="TKN471" s="129"/>
      <c r="TKO471" s="73"/>
      <c r="TKP471" s="129"/>
      <c r="TKQ471" s="73"/>
      <c r="TKR471" s="129"/>
      <c r="TKS471" s="73"/>
      <c r="TKT471" s="129"/>
      <c r="TKU471" s="73"/>
      <c r="TKV471" s="129"/>
      <c r="TKW471" s="73"/>
      <c r="TKX471" s="129"/>
      <c r="TKY471" s="73"/>
      <c r="TKZ471" s="129"/>
      <c r="TLA471" s="73"/>
      <c r="TLB471" s="129"/>
      <c r="TLC471" s="73"/>
      <c r="TLD471" s="129"/>
      <c r="TLE471" s="73"/>
      <c r="TLF471" s="129"/>
      <c r="TLG471" s="73"/>
      <c r="TLH471" s="129"/>
      <c r="TLI471" s="73"/>
      <c r="TLJ471" s="129"/>
      <c r="TLK471" s="73"/>
      <c r="TLL471" s="129"/>
      <c r="TLM471" s="73"/>
      <c r="TLN471" s="129"/>
      <c r="TLO471" s="73"/>
      <c r="TLP471" s="129"/>
      <c r="TLQ471" s="73"/>
      <c r="TLR471" s="129"/>
      <c r="TLS471" s="73"/>
      <c r="TLT471" s="129"/>
      <c r="TLU471" s="73"/>
      <c r="TLV471" s="129"/>
      <c r="TLW471" s="73"/>
      <c r="TLX471" s="129"/>
      <c r="TLY471" s="73"/>
      <c r="TLZ471" s="129"/>
      <c r="TMA471" s="73"/>
      <c r="TMB471" s="129"/>
      <c r="TMC471" s="73"/>
      <c r="TMD471" s="129"/>
      <c r="TME471" s="73"/>
      <c r="TMF471" s="129"/>
      <c r="TMG471" s="73"/>
      <c r="TMH471" s="129"/>
      <c r="TMI471" s="73"/>
      <c r="TMJ471" s="129"/>
      <c r="TMK471" s="73"/>
      <c r="TML471" s="129"/>
      <c r="TMM471" s="73"/>
      <c r="TMN471" s="129"/>
      <c r="TMO471" s="73"/>
      <c r="TMP471" s="129"/>
      <c r="TMQ471" s="73"/>
      <c r="TMR471" s="129"/>
      <c r="TMS471" s="73"/>
      <c r="TMT471" s="129"/>
      <c r="TMU471" s="73"/>
      <c r="TMV471" s="129"/>
      <c r="TMW471" s="73"/>
      <c r="TMX471" s="129"/>
      <c r="TMY471" s="73"/>
      <c r="TMZ471" s="129"/>
      <c r="TNA471" s="73"/>
      <c r="TNB471" s="129"/>
      <c r="TNC471" s="73"/>
      <c r="TND471" s="129"/>
      <c r="TNE471" s="73"/>
      <c r="TNF471" s="129"/>
      <c r="TNG471" s="73"/>
      <c r="TNH471" s="129"/>
      <c r="TNI471" s="73"/>
      <c r="TNJ471" s="129"/>
      <c r="TNK471" s="73"/>
      <c r="TNL471" s="129"/>
      <c r="TNM471" s="73"/>
      <c r="TNN471" s="129"/>
      <c r="TNO471" s="73"/>
      <c r="TNP471" s="129"/>
      <c r="TNQ471" s="73"/>
      <c r="TNR471" s="129"/>
      <c r="TNS471" s="73"/>
      <c r="TNT471" s="129"/>
      <c r="TNU471" s="73"/>
      <c r="TNV471" s="129"/>
      <c r="TNW471" s="73"/>
      <c r="TNX471" s="129"/>
      <c r="TNY471" s="73"/>
      <c r="TNZ471" s="129"/>
      <c r="TOA471" s="73"/>
      <c r="TOB471" s="129"/>
      <c r="TOC471" s="73"/>
      <c r="TOD471" s="129"/>
      <c r="TOE471" s="73"/>
      <c r="TOF471" s="129"/>
      <c r="TOG471" s="73"/>
      <c r="TOH471" s="129"/>
      <c r="TOI471" s="73"/>
      <c r="TOJ471" s="129"/>
      <c r="TOK471" s="73"/>
      <c r="TOL471" s="129"/>
      <c r="TOM471" s="73"/>
      <c r="TON471" s="129"/>
      <c r="TOO471" s="73"/>
      <c r="TOP471" s="129"/>
      <c r="TOQ471" s="73"/>
      <c r="TOR471" s="129"/>
      <c r="TOS471" s="73"/>
      <c r="TOT471" s="129"/>
      <c r="TOU471" s="73"/>
      <c r="TOV471" s="129"/>
      <c r="TOW471" s="73"/>
      <c r="TOX471" s="129"/>
      <c r="TOY471" s="73"/>
      <c r="TOZ471" s="129"/>
      <c r="TPA471" s="73"/>
      <c r="TPB471" s="129"/>
      <c r="TPC471" s="73"/>
      <c r="TPD471" s="129"/>
      <c r="TPE471" s="73"/>
      <c r="TPF471" s="129"/>
      <c r="TPG471" s="73"/>
      <c r="TPH471" s="129"/>
      <c r="TPI471" s="73"/>
      <c r="TPJ471" s="129"/>
      <c r="TPK471" s="73"/>
      <c r="TPL471" s="129"/>
      <c r="TPM471" s="73"/>
      <c r="TPN471" s="129"/>
      <c r="TPO471" s="73"/>
      <c r="TPP471" s="129"/>
      <c r="TPQ471" s="73"/>
      <c r="TPR471" s="129"/>
      <c r="TPS471" s="73"/>
      <c r="TPT471" s="129"/>
      <c r="TPU471" s="73"/>
      <c r="TPV471" s="129"/>
      <c r="TPW471" s="73"/>
      <c r="TPX471" s="129"/>
      <c r="TPY471" s="73"/>
      <c r="TPZ471" s="129"/>
      <c r="TQA471" s="73"/>
      <c r="TQB471" s="129"/>
      <c r="TQC471" s="73"/>
      <c r="TQD471" s="129"/>
      <c r="TQE471" s="73"/>
      <c r="TQF471" s="129"/>
      <c r="TQG471" s="73"/>
      <c r="TQH471" s="129"/>
      <c r="TQI471" s="73"/>
      <c r="TQJ471" s="129"/>
      <c r="TQK471" s="73"/>
      <c r="TQL471" s="129"/>
      <c r="TQM471" s="73"/>
      <c r="TQN471" s="129"/>
      <c r="TQO471" s="73"/>
      <c r="TQP471" s="129"/>
      <c r="TQQ471" s="73"/>
      <c r="TQR471" s="129"/>
      <c r="TQS471" s="73"/>
      <c r="TQT471" s="129"/>
      <c r="TQU471" s="73"/>
      <c r="TQV471" s="129"/>
      <c r="TQW471" s="73"/>
      <c r="TQX471" s="129"/>
      <c r="TQY471" s="73"/>
      <c r="TQZ471" s="129"/>
      <c r="TRA471" s="73"/>
      <c r="TRB471" s="129"/>
      <c r="TRC471" s="73"/>
      <c r="TRD471" s="129"/>
      <c r="TRE471" s="73"/>
      <c r="TRF471" s="129"/>
      <c r="TRG471" s="73"/>
      <c r="TRH471" s="129"/>
      <c r="TRI471" s="73"/>
      <c r="TRJ471" s="129"/>
      <c r="TRK471" s="73"/>
      <c r="TRL471" s="129"/>
      <c r="TRM471" s="73"/>
      <c r="TRN471" s="129"/>
      <c r="TRO471" s="73"/>
      <c r="TRP471" s="129"/>
      <c r="TRQ471" s="73"/>
      <c r="TRR471" s="129"/>
      <c r="TRS471" s="73"/>
      <c r="TRT471" s="129"/>
      <c r="TRU471" s="73"/>
      <c r="TRV471" s="129"/>
      <c r="TRW471" s="73"/>
      <c r="TRX471" s="129"/>
      <c r="TRY471" s="73"/>
      <c r="TRZ471" s="129"/>
      <c r="TSA471" s="73"/>
      <c r="TSB471" s="129"/>
      <c r="TSC471" s="73"/>
      <c r="TSD471" s="129"/>
      <c r="TSE471" s="73"/>
      <c r="TSF471" s="129"/>
      <c r="TSG471" s="73"/>
      <c r="TSH471" s="129"/>
      <c r="TSI471" s="73"/>
      <c r="TSJ471" s="129"/>
      <c r="TSK471" s="73"/>
      <c r="TSL471" s="129"/>
      <c r="TSM471" s="73"/>
      <c r="TSN471" s="129"/>
      <c r="TSO471" s="73"/>
      <c r="TSP471" s="129"/>
      <c r="TSQ471" s="73"/>
      <c r="TSR471" s="129"/>
      <c r="TSS471" s="73"/>
      <c r="TST471" s="129"/>
      <c r="TSU471" s="73"/>
      <c r="TSV471" s="129"/>
      <c r="TSW471" s="73"/>
      <c r="TSX471" s="129"/>
      <c r="TSY471" s="73"/>
      <c r="TSZ471" s="129"/>
      <c r="TTA471" s="73"/>
      <c r="TTB471" s="129"/>
      <c r="TTC471" s="73"/>
      <c r="TTD471" s="129"/>
      <c r="TTE471" s="73"/>
      <c r="TTF471" s="129"/>
      <c r="TTG471" s="73"/>
      <c r="TTH471" s="129"/>
      <c r="TTI471" s="73"/>
      <c r="TTJ471" s="129"/>
      <c r="TTK471" s="73"/>
      <c r="TTL471" s="129"/>
      <c r="TTM471" s="73"/>
      <c r="TTN471" s="129"/>
      <c r="TTO471" s="73"/>
      <c r="TTP471" s="129"/>
      <c r="TTQ471" s="73"/>
      <c r="TTR471" s="129"/>
      <c r="TTS471" s="73"/>
      <c r="TTT471" s="129"/>
      <c r="TTU471" s="73"/>
      <c r="TTV471" s="129"/>
      <c r="TTW471" s="73"/>
      <c r="TTX471" s="129"/>
      <c r="TTY471" s="73"/>
      <c r="TTZ471" s="129"/>
      <c r="TUA471" s="73"/>
      <c r="TUB471" s="129"/>
      <c r="TUC471" s="73"/>
      <c r="TUD471" s="129"/>
      <c r="TUE471" s="73"/>
      <c r="TUF471" s="129"/>
      <c r="TUG471" s="73"/>
      <c r="TUH471" s="129"/>
      <c r="TUI471" s="73"/>
      <c r="TUJ471" s="129"/>
      <c r="TUK471" s="73"/>
      <c r="TUL471" s="129"/>
      <c r="TUM471" s="73"/>
      <c r="TUN471" s="129"/>
      <c r="TUO471" s="73"/>
      <c r="TUP471" s="129"/>
      <c r="TUQ471" s="73"/>
      <c r="TUR471" s="129"/>
      <c r="TUS471" s="73"/>
      <c r="TUT471" s="129"/>
      <c r="TUU471" s="73"/>
      <c r="TUV471" s="129"/>
      <c r="TUW471" s="73"/>
      <c r="TUX471" s="129"/>
      <c r="TUY471" s="73"/>
      <c r="TUZ471" s="129"/>
      <c r="TVA471" s="73"/>
      <c r="TVB471" s="129"/>
      <c r="TVC471" s="73"/>
      <c r="TVD471" s="129"/>
      <c r="TVE471" s="73"/>
      <c r="TVF471" s="129"/>
      <c r="TVG471" s="73"/>
      <c r="TVH471" s="129"/>
      <c r="TVI471" s="73"/>
      <c r="TVJ471" s="129"/>
      <c r="TVK471" s="73"/>
      <c r="TVL471" s="129"/>
      <c r="TVM471" s="73"/>
      <c r="TVN471" s="129"/>
      <c r="TVO471" s="73"/>
      <c r="TVP471" s="129"/>
      <c r="TVQ471" s="73"/>
      <c r="TVR471" s="129"/>
      <c r="TVS471" s="73"/>
      <c r="TVT471" s="129"/>
      <c r="TVU471" s="73"/>
      <c r="TVV471" s="129"/>
      <c r="TVW471" s="73"/>
      <c r="TVX471" s="129"/>
      <c r="TVY471" s="73"/>
      <c r="TVZ471" s="129"/>
      <c r="TWA471" s="73"/>
      <c r="TWB471" s="129"/>
      <c r="TWC471" s="73"/>
      <c r="TWD471" s="129"/>
      <c r="TWE471" s="73"/>
      <c r="TWF471" s="129"/>
      <c r="TWG471" s="73"/>
      <c r="TWH471" s="129"/>
      <c r="TWI471" s="73"/>
      <c r="TWJ471" s="129"/>
      <c r="TWK471" s="73"/>
      <c r="TWL471" s="129"/>
      <c r="TWM471" s="73"/>
      <c r="TWN471" s="129"/>
      <c r="TWO471" s="73"/>
      <c r="TWP471" s="129"/>
      <c r="TWQ471" s="73"/>
      <c r="TWR471" s="129"/>
      <c r="TWS471" s="73"/>
      <c r="TWT471" s="129"/>
      <c r="TWU471" s="73"/>
      <c r="TWV471" s="129"/>
      <c r="TWW471" s="73"/>
      <c r="TWX471" s="129"/>
      <c r="TWY471" s="73"/>
      <c r="TWZ471" s="129"/>
      <c r="TXA471" s="73"/>
      <c r="TXB471" s="129"/>
      <c r="TXC471" s="73"/>
      <c r="TXD471" s="129"/>
      <c r="TXE471" s="73"/>
      <c r="TXF471" s="129"/>
      <c r="TXG471" s="73"/>
      <c r="TXH471" s="129"/>
      <c r="TXI471" s="73"/>
      <c r="TXJ471" s="129"/>
      <c r="TXK471" s="73"/>
      <c r="TXL471" s="129"/>
      <c r="TXM471" s="73"/>
      <c r="TXN471" s="129"/>
      <c r="TXO471" s="73"/>
      <c r="TXP471" s="129"/>
      <c r="TXQ471" s="73"/>
      <c r="TXR471" s="129"/>
      <c r="TXS471" s="73"/>
      <c r="TXT471" s="129"/>
      <c r="TXU471" s="73"/>
      <c r="TXV471" s="129"/>
      <c r="TXW471" s="73"/>
      <c r="TXX471" s="129"/>
      <c r="TXY471" s="73"/>
      <c r="TXZ471" s="129"/>
      <c r="TYA471" s="73"/>
      <c r="TYB471" s="129"/>
      <c r="TYC471" s="73"/>
      <c r="TYD471" s="129"/>
      <c r="TYE471" s="73"/>
      <c r="TYF471" s="129"/>
      <c r="TYG471" s="73"/>
      <c r="TYH471" s="129"/>
      <c r="TYI471" s="73"/>
      <c r="TYJ471" s="129"/>
      <c r="TYK471" s="73"/>
      <c r="TYL471" s="129"/>
      <c r="TYM471" s="73"/>
      <c r="TYN471" s="129"/>
      <c r="TYO471" s="73"/>
      <c r="TYP471" s="129"/>
      <c r="TYQ471" s="73"/>
      <c r="TYR471" s="129"/>
      <c r="TYS471" s="73"/>
      <c r="TYT471" s="129"/>
      <c r="TYU471" s="73"/>
      <c r="TYV471" s="129"/>
      <c r="TYW471" s="73"/>
      <c r="TYX471" s="129"/>
      <c r="TYY471" s="73"/>
      <c r="TYZ471" s="129"/>
      <c r="TZA471" s="73"/>
      <c r="TZB471" s="129"/>
      <c r="TZC471" s="73"/>
      <c r="TZD471" s="129"/>
      <c r="TZE471" s="73"/>
      <c r="TZF471" s="129"/>
      <c r="TZG471" s="73"/>
      <c r="TZH471" s="129"/>
      <c r="TZI471" s="73"/>
      <c r="TZJ471" s="129"/>
      <c r="TZK471" s="73"/>
      <c r="TZL471" s="129"/>
      <c r="TZM471" s="73"/>
      <c r="TZN471" s="129"/>
      <c r="TZO471" s="73"/>
      <c r="TZP471" s="129"/>
      <c r="TZQ471" s="73"/>
      <c r="TZR471" s="129"/>
      <c r="TZS471" s="73"/>
      <c r="TZT471" s="129"/>
      <c r="TZU471" s="73"/>
      <c r="TZV471" s="129"/>
      <c r="TZW471" s="73"/>
      <c r="TZX471" s="129"/>
      <c r="TZY471" s="73"/>
      <c r="TZZ471" s="129"/>
      <c r="UAA471" s="73"/>
      <c r="UAB471" s="129"/>
      <c r="UAC471" s="73"/>
      <c r="UAD471" s="129"/>
      <c r="UAE471" s="73"/>
      <c r="UAF471" s="129"/>
      <c r="UAG471" s="73"/>
      <c r="UAH471" s="129"/>
      <c r="UAI471" s="73"/>
      <c r="UAJ471" s="129"/>
      <c r="UAK471" s="73"/>
      <c r="UAL471" s="129"/>
      <c r="UAM471" s="73"/>
      <c r="UAN471" s="129"/>
      <c r="UAO471" s="73"/>
      <c r="UAP471" s="129"/>
      <c r="UAQ471" s="73"/>
      <c r="UAR471" s="129"/>
      <c r="UAS471" s="73"/>
      <c r="UAT471" s="129"/>
      <c r="UAU471" s="73"/>
      <c r="UAV471" s="129"/>
      <c r="UAW471" s="73"/>
      <c r="UAX471" s="129"/>
      <c r="UAY471" s="73"/>
      <c r="UAZ471" s="129"/>
      <c r="UBA471" s="73"/>
      <c r="UBB471" s="129"/>
      <c r="UBC471" s="73"/>
      <c r="UBD471" s="129"/>
      <c r="UBE471" s="73"/>
      <c r="UBF471" s="129"/>
      <c r="UBG471" s="73"/>
      <c r="UBH471" s="129"/>
      <c r="UBI471" s="73"/>
      <c r="UBJ471" s="129"/>
      <c r="UBK471" s="73"/>
      <c r="UBL471" s="129"/>
      <c r="UBM471" s="73"/>
      <c r="UBN471" s="129"/>
      <c r="UBO471" s="73"/>
      <c r="UBP471" s="129"/>
      <c r="UBQ471" s="73"/>
      <c r="UBR471" s="129"/>
      <c r="UBS471" s="73"/>
      <c r="UBT471" s="129"/>
      <c r="UBU471" s="73"/>
      <c r="UBV471" s="129"/>
      <c r="UBW471" s="73"/>
      <c r="UBX471" s="129"/>
      <c r="UBY471" s="73"/>
      <c r="UBZ471" s="129"/>
      <c r="UCA471" s="73"/>
      <c r="UCB471" s="129"/>
      <c r="UCC471" s="73"/>
      <c r="UCD471" s="129"/>
      <c r="UCE471" s="73"/>
      <c r="UCF471" s="129"/>
      <c r="UCG471" s="73"/>
      <c r="UCH471" s="129"/>
      <c r="UCI471" s="73"/>
      <c r="UCJ471" s="129"/>
      <c r="UCK471" s="73"/>
      <c r="UCL471" s="129"/>
      <c r="UCM471" s="73"/>
      <c r="UCN471" s="129"/>
      <c r="UCO471" s="73"/>
      <c r="UCP471" s="129"/>
      <c r="UCQ471" s="73"/>
      <c r="UCR471" s="129"/>
      <c r="UCS471" s="73"/>
      <c r="UCT471" s="129"/>
      <c r="UCU471" s="73"/>
      <c r="UCV471" s="129"/>
      <c r="UCW471" s="73"/>
      <c r="UCX471" s="129"/>
      <c r="UCY471" s="73"/>
      <c r="UCZ471" s="129"/>
      <c r="UDA471" s="73"/>
      <c r="UDB471" s="129"/>
      <c r="UDC471" s="73"/>
      <c r="UDD471" s="129"/>
      <c r="UDE471" s="73"/>
      <c r="UDF471" s="129"/>
      <c r="UDG471" s="73"/>
      <c r="UDH471" s="129"/>
      <c r="UDI471" s="73"/>
      <c r="UDJ471" s="129"/>
      <c r="UDK471" s="73"/>
      <c r="UDL471" s="129"/>
      <c r="UDM471" s="73"/>
      <c r="UDN471" s="129"/>
      <c r="UDO471" s="73"/>
      <c r="UDP471" s="129"/>
      <c r="UDQ471" s="73"/>
      <c r="UDR471" s="129"/>
      <c r="UDS471" s="73"/>
      <c r="UDT471" s="129"/>
      <c r="UDU471" s="73"/>
      <c r="UDV471" s="129"/>
      <c r="UDW471" s="73"/>
      <c r="UDX471" s="129"/>
      <c r="UDY471" s="73"/>
      <c r="UDZ471" s="129"/>
      <c r="UEA471" s="73"/>
      <c r="UEB471" s="129"/>
      <c r="UEC471" s="73"/>
      <c r="UED471" s="129"/>
      <c r="UEE471" s="73"/>
      <c r="UEF471" s="129"/>
      <c r="UEG471" s="73"/>
      <c r="UEH471" s="129"/>
      <c r="UEI471" s="73"/>
      <c r="UEJ471" s="129"/>
      <c r="UEK471" s="73"/>
      <c r="UEL471" s="129"/>
      <c r="UEM471" s="73"/>
      <c r="UEN471" s="129"/>
      <c r="UEO471" s="73"/>
      <c r="UEP471" s="129"/>
      <c r="UEQ471" s="73"/>
      <c r="UER471" s="129"/>
      <c r="UES471" s="73"/>
      <c r="UET471" s="129"/>
      <c r="UEU471" s="73"/>
      <c r="UEV471" s="129"/>
      <c r="UEW471" s="73"/>
      <c r="UEX471" s="129"/>
      <c r="UEY471" s="73"/>
      <c r="UEZ471" s="129"/>
      <c r="UFA471" s="73"/>
      <c r="UFB471" s="129"/>
      <c r="UFC471" s="73"/>
      <c r="UFD471" s="129"/>
      <c r="UFE471" s="73"/>
      <c r="UFF471" s="129"/>
      <c r="UFG471" s="73"/>
      <c r="UFH471" s="129"/>
      <c r="UFI471" s="73"/>
      <c r="UFJ471" s="129"/>
      <c r="UFK471" s="73"/>
      <c r="UFL471" s="129"/>
      <c r="UFM471" s="73"/>
      <c r="UFN471" s="129"/>
      <c r="UFO471" s="73"/>
      <c r="UFP471" s="129"/>
      <c r="UFQ471" s="73"/>
      <c r="UFR471" s="129"/>
      <c r="UFS471" s="73"/>
      <c r="UFT471" s="129"/>
      <c r="UFU471" s="73"/>
      <c r="UFV471" s="129"/>
      <c r="UFW471" s="73"/>
      <c r="UFX471" s="129"/>
      <c r="UFY471" s="73"/>
      <c r="UFZ471" s="129"/>
      <c r="UGA471" s="73"/>
      <c r="UGB471" s="129"/>
      <c r="UGC471" s="73"/>
      <c r="UGD471" s="129"/>
      <c r="UGE471" s="73"/>
      <c r="UGF471" s="129"/>
      <c r="UGG471" s="73"/>
      <c r="UGH471" s="129"/>
      <c r="UGI471" s="73"/>
      <c r="UGJ471" s="129"/>
      <c r="UGK471" s="73"/>
      <c r="UGL471" s="129"/>
      <c r="UGM471" s="73"/>
      <c r="UGN471" s="129"/>
      <c r="UGO471" s="73"/>
      <c r="UGP471" s="129"/>
      <c r="UGQ471" s="73"/>
      <c r="UGR471" s="129"/>
      <c r="UGS471" s="73"/>
      <c r="UGT471" s="129"/>
      <c r="UGU471" s="73"/>
      <c r="UGV471" s="129"/>
      <c r="UGW471" s="73"/>
      <c r="UGX471" s="129"/>
      <c r="UGY471" s="73"/>
      <c r="UGZ471" s="129"/>
      <c r="UHA471" s="73"/>
      <c r="UHB471" s="129"/>
      <c r="UHC471" s="73"/>
      <c r="UHD471" s="129"/>
      <c r="UHE471" s="73"/>
      <c r="UHF471" s="129"/>
      <c r="UHG471" s="73"/>
      <c r="UHH471" s="129"/>
      <c r="UHI471" s="73"/>
      <c r="UHJ471" s="129"/>
      <c r="UHK471" s="73"/>
      <c r="UHL471" s="129"/>
      <c r="UHM471" s="73"/>
      <c r="UHN471" s="129"/>
      <c r="UHO471" s="73"/>
      <c r="UHP471" s="129"/>
      <c r="UHQ471" s="73"/>
      <c r="UHR471" s="129"/>
      <c r="UHS471" s="73"/>
      <c r="UHT471" s="129"/>
      <c r="UHU471" s="73"/>
      <c r="UHV471" s="129"/>
      <c r="UHW471" s="73"/>
      <c r="UHX471" s="129"/>
      <c r="UHY471" s="73"/>
      <c r="UHZ471" s="129"/>
      <c r="UIA471" s="73"/>
      <c r="UIB471" s="129"/>
      <c r="UIC471" s="73"/>
      <c r="UID471" s="129"/>
      <c r="UIE471" s="73"/>
      <c r="UIF471" s="129"/>
      <c r="UIG471" s="73"/>
      <c r="UIH471" s="129"/>
      <c r="UII471" s="73"/>
      <c r="UIJ471" s="129"/>
      <c r="UIK471" s="73"/>
      <c r="UIL471" s="129"/>
      <c r="UIM471" s="73"/>
      <c r="UIN471" s="129"/>
      <c r="UIO471" s="73"/>
      <c r="UIP471" s="129"/>
      <c r="UIQ471" s="73"/>
      <c r="UIR471" s="129"/>
      <c r="UIS471" s="73"/>
      <c r="UIT471" s="129"/>
      <c r="UIU471" s="73"/>
      <c r="UIV471" s="129"/>
      <c r="UIW471" s="73"/>
      <c r="UIX471" s="129"/>
      <c r="UIY471" s="73"/>
      <c r="UIZ471" s="129"/>
      <c r="UJA471" s="73"/>
      <c r="UJB471" s="129"/>
      <c r="UJC471" s="73"/>
      <c r="UJD471" s="129"/>
      <c r="UJE471" s="73"/>
      <c r="UJF471" s="129"/>
      <c r="UJG471" s="73"/>
      <c r="UJH471" s="129"/>
      <c r="UJI471" s="73"/>
      <c r="UJJ471" s="129"/>
      <c r="UJK471" s="73"/>
      <c r="UJL471" s="129"/>
      <c r="UJM471" s="73"/>
      <c r="UJN471" s="129"/>
      <c r="UJO471" s="73"/>
      <c r="UJP471" s="129"/>
      <c r="UJQ471" s="73"/>
      <c r="UJR471" s="129"/>
      <c r="UJS471" s="73"/>
      <c r="UJT471" s="129"/>
      <c r="UJU471" s="73"/>
      <c r="UJV471" s="129"/>
      <c r="UJW471" s="73"/>
      <c r="UJX471" s="129"/>
      <c r="UJY471" s="73"/>
      <c r="UJZ471" s="129"/>
      <c r="UKA471" s="73"/>
      <c r="UKB471" s="129"/>
      <c r="UKC471" s="73"/>
      <c r="UKD471" s="129"/>
      <c r="UKE471" s="73"/>
      <c r="UKF471" s="129"/>
      <c r="UKG471" s="73"/>
      <c r="UKH471" s="129"/>
      <c r="UKI471" s="73"/>
      <c r="UKJ471" s="129"/>
      <c r="UKK471" s="73"/>
      <c r="UKL471" s="129"/>
      <c r="UKM471" s="73"/>
      <c r="UKN471" s="129"/>
      <c r="UKO471" s="73"/>
      <c r="UKP471" s="129"/>
      <c r="UKQ471" s="73"/>
      <c r="UKR471" s="129"/>
      <c r="UKS471" s="73"/>
      <c r="UKT471" s="129"/>
      <c r="UKU471" s="73"/>
      <c r="UKV471" s="129"/>
      <c r="UKW471" s="73"/>
      <c r="UKX471" s="129"/>
      <c r="UKY471" s="73"/>
      <c r="UKZ471" s="129"/>
      <c r="ULA471" s="73"/>
      <c r="ULB471" s="129"/>
      <c r="ULC471" s="73"/>
      <c r="ULD471" s="129"/>
      <c r="ULE471" s="73"/>
      <c r="ULF471" s="129"/>
      <c r="ULG471" s="73"/>
      <c r="ULH471" s="129"/>
      <c r="ULI471" s="73"/>
      <c r="ULJ471" s="129"/>
      <c r="ULK471" s="73"/>
      <c r="ULL471" s="129"/>
      <c r="ULM471" s="73"/>
      <c r="ULN471" s="129"/>
      <c r="ULO471" s="73"/>
      <c r="ULP471" s="129"/>
      <c r="ULQ471" s="73"/>
      <c r="ULR471" s="129"/>
      <c r="ULS471" s="73"/>
      <c r="ULT471" s="129"/>
      <c r="ULU471" s="73"/>
      <c r="ULV471" s="129"/>
      <c r="ULW471" s="73"/>
      <c r="ULX471" s="129"/>
      <c r="ULY471" s="73"/>
      <c r="ULZ471" s="129"/>
      <c r="UMA471" s="73"/>
      <c r="UMB471" s="129"/>
      <c r="UMC471" s="73"/>
      <c r="UMD471" s="129"/>
      <c r="UME471" s="73"/>
      <c r="UMF471" s="129"/>
      <c r="UMG471" s="73"/>
      <c r="UMH471" s="129"/>
      <c r="UMI471" s="73"/>
      <c r="UMJ471" s="129"/>
      <c r="UMK471" s="73"/>
      <c r="UML471" s="129"/>
      <c r="UMM471" s="73"/>
      <c r="UMN471" s="129"/>
      <c r="UMO471" s="73"/>
      <c r="UMP471" s="129"/>
      <c r="UMQ471" s="73"/>
      <c r="UMR471" s="129"/>
      <c r="UMS471" s="73"/>
      <c r="UMT471" s="129"/>
      <c r="UMU471" s="73"/>
      <c r="UMV471" s="129"/>
      <c r="UMW471" s="73"/>
      <c r="UMX471" s="129"/>
      <c r="UMY471" s="73"/>
      <c r="UMZ471" s="129"/>
      <c r="UNA471" s="73"/>
      <c r="UNB471" s="129"/>
      <c r="UNC471" s="73"/>
      <c r="UND471" s="129"/>
      <c r="UNE471" s="73"/>
      <c r="UNF471" s="129"/>
      <c r="UNG471" s="73"/>
      <c r="UNH471" s="129"/>
      <c r="UNI471" s="73"/>
      <c r="UNJ471" s="129"/>
      <c r="UNK471" s="73"/>
      <c r="UNL471" s="129"/>
      <c r="UNM471" s="73"/>
      <c r="UNN471" s="129"/>
      <c r="UNO471" s="73"/>
      <c r="UNP471" s="129"/>
      <c r="UNQ471" s="73"/>
      <c r="UNR471" s="129"/>
      <c r="UNS471" s="73"/>
      <c r="UNT471" s="129"/>
      <c r="UNU471" s="73"/>
      <c r="UNV471" s="129"/>
      <c r="UNW471" s="73"/>
      <c r="UNX471" s="129"/>
      <c r="UNY471" s="73"/>
      <c r="UNZ471" s="129"/>
      <c r="UOA471" s="73"/>
      <c r="UOB471" s="129"/>
      <c r="UOC471" s="73"/>
      <c r="UOD471" s="129"/>
      <c r="UOE471" s="73"/>
      <c r="UOF471" s="129"/>
      <c r="UOG471" s="73"/>
      <c r="UOH471" s="129"/>
      <c r="UOI471" s="73"/>
      <c r="UOJ471" s="129"/>
      <c r="UOK471" s="73"/>
      <c r="UOL471" s="129"/>
      <c r="UOM471" s="73"/>
      <c r="UON471" s="129"/>
      <c r="UOO471" s="73"/>
      <c r="UOP471" s="129"/>
      <c r="UOQ471" s="73"/>
      <c r="UOR471" s="129"/>
      <c r="UOS471" s="73"/>
      <c r="UOT471" s="129"/>
      <c r="UOU471" s="73"/>
      <c r="UOV471" s="129"/>
      <c r="UOW471" s="73"/>
      <c r="UOX471" s="129"/>
      <c r="UOY471" s="73"/>
      <c r="UOZ471" s="129"/>
      <c r="UPA471" s="73"/>
      <c r="UPB471" s="129"/>
      <c r="UPC471" s="73"/>
      <c r="UPD471" s="129"/>
      <c r="UPE471" s="73"/>
      <c r="UPF471" s="129"/>
      <c r="UPG471" s="73"/>
      <c r="UPH471" s="129"/>
      <c r="UPI471" s="73"/>
      <c r="UPJ471" s="129"/>
      <c r="UPK471" s="73"/>
      <c r="UPL471" s="129"/>
      <c r="UPM471" s="73"/>
      <c r="UPN471" s="129"/>
      <c r="UPO471" s="73"/>
      <c r="UPP471" s="129"/>
      <c r="UPQ471" s="73"/>
      <c r="UPR471" s="129"/>
      <c r="UPS471" s="73"/>
      <c r="UPT471" s="129"/>
      <c r="UPU471" s="73"/>
      <c r="UPV471" s="129"/>
      <c r="UPW471" s="73"/>
      <c r="UPX471" s="129"/>
      <c r="UPY471" s="73"/>
      <c r="UPZ471" s="129"/>
      <c r="UQA471" s="73"/>
      <c r="UQB471" s="129"/>
      <c r="UQC471" s="73"/>
      <c r="UQD471" s="129"/>
      <c r="UQE471" s="73"/>
      <c r="UQF471" s="129"/>
      <c r="UQG471" s="73"/>
      <c r="UQH471" s="129"/>
      <c r="UQI471" s="73"/>
      <c r="UQJ471" s="129"/>
      <c r="UQK471" s="73"/>
      <c r="UQL471" s="129"/>
      <c r="UQM471" s="73"/>
      <c r="UQN471" s="129"/>
      <c r="UQO471" s="73"/>
      <c r="UQP471" s="129"/>
      <c r="UQQ471" s="73"/>
      <c r="UQR471" s="129"/>
      <c r="UQS471" s="73"/>
      <c r="UQT471" s="129"/>
      <c r="UQU471" s="73"/>
      <c r="UQV471" s="129"/>
      <c r="UQW471" s="73"/>
      <c r="UQX471" s="129"/>
      <c r="UQY471" s="73"/>
      <c r="UQZ471" s="129"/>
      <c r="URA471" s="73"/>
      <c r="URB471" s="129"/>
      <c r="URC471" s="73"/>
      <c r="URD471" s="129"/>
      <c r="URE471" s="73"/>
      <c r="URF471" s="129"/>
      <c r="URG471" s="73"/>
      <c r="URH471" s="129"/>
      <c r="URI471" s="73"/>
      <c r="URJ471" s="129"/>
      <c r="URK471" s="73"/>
      <c r="URL471" s="129"/>
      <c r="URM471" s="73"/>
      <c r="URN471" s="129"/>
      <c r="URO471" s="73"/>
      <c r="URP471" s="129"/>
      <c r="URQ471" s="73"/>
      <c r="URR471" s="129"/>
      <c r="URS471" s="73"/>
      <c r="URT471" s="129"/>
      <c r="URU471" s="73"/>
      <c r="URV471" s="129"/>
      <c r="URW471" s="73"/>
      <c r="URX471" s="129"/>
      <c r="URY471" s="73"/>
      <c r="URZ471" s="129"/>
      <c r="USA471" s="73"/>
      <c r="USB471" s="129"/>
      <c r="USC471" s="73"/>
      <c r="USD471" s="129"/>
      <c r="USE471" s="73"/>
      <c r="USF471" s="129"/>
      <c r="USG471" s="73"/>
      <c r="USH471" s="129"/>
      <c r="USI471" s="73"/>
      <c r="USJ471" s="129"/>
      <c r="USK471" s="73"/>
      <c r="USL471" s="129"/>
      <c r="USM471" s="73"/>
      <c r="USN471" s="129"/>
      <c r="USO471" s="73"/>
      <c r="USP471" s="129"/>
      <c r="USQ471" s="73"/>
      <c r="USR471" s="129"/>
      <c r="USS471" s="73"/>
      <c r="UST471" s="129"/>
      <c r="USU471" s="73"/>
      <c r="USV471" s="129"/>
      <c r="USW471" s="73"/>
      <c r="USX471" s="129"/>
      <c r="USY471" s="73"/>
      <c r="USZ471" s="129"/>
      <c r="UTA471" s="73"/>
      <c r="UTB471" s="129"/>
      <c r="UTC471" s="73"/>
      <c r="UTD471" s="129"/>
      <c r="UTE471" s="73"/>
      <c r="UTF471" s="129"/>
      <c r="UTG471" s="73"/>
      <c r="UTH471" s="129"/>
      <c r="UTI471" s="73"/>
      <c r="UTJ471" s="129"/>
      <c r="UTK471" s="73"/>
      <c r="UTL471" s="129"/>
      <c r="UTM471" s="73"/>
      <c r="UTN471" s="129"/>
      <c r="UTO471" s="73"/>
      <c r="UTP471" s="129"/>
      <c r="UTQ471" s="73"/>
      <c r="UTR471" s="129"/>
      <c r="UTS471" s="73"/>
      <c r="UTT471" s="129"/>
      <c r="UTU471" s="73"/>
      <c r="UTV471" s="129"/>
      <c r="UTW471" s="73"/>
      <c r="UTX471" s="129"/>
      <c r="UTY471" s="73"/>
      <c r="UTZ471" s="129"/>
      <c r="UUA471" s="73"/>
      <c r="UUB471" s="129"/>
      <c r="UUC471" s="73"/>
      <c r="UUD471" s="129"/>
      <c r="UUE471" s="73"/>
      <c r="UUF471" s="129"/>
      <c r="UUG471" s="73"/>
      <c r="UUH471" s="129"/>
      <c r="UUI471" s="73"/>
      <c r="UUJ471" s="129"/>
      <c r="UUK471" s="73"/>
      <c r="UUL471" s="129"/>
      <c r="UUM471" s="73"/>
      <c r="UUN471" s="129"/>
      <c r="UUO471" s="73"/>
      <c r="UUP471" s="129"/>
      <c r="UUQ471" s="73"/>
      <c r="UUR471" s="129"/>
      <c r="UUS471" s="73"/>
      <c r="UUT471" s="129"/>
      <c r="UUU471" s="73"/>
      <c r="UUV471" s="129"/>
      <c r="UUW471" s="73"/>
      <c r="UUX471" s="129"/>
      <c r="UUY471" s="73"/>
      <c r="UUZ471" s="129"/>
      <c r="UVA471" s="73"/>
      <c r="UVB471" s="129"/>
      <c r="UVC471" s="73"/>
      <c r="UVD471" s="129"/>
      <c r="UVE471" s="73"/>
      <c r="UVF471" s="129"/>
      <c r="UVG471" s="73"/>
      <c r="UVH471" s="129"/>
      <c r="UVI471" s="73"/>
      <c r="UVJ471" s="129"/>
      <c r="UVK471" s="73"/>
      <c r="UVL471" s="129"/>
      <c r="UVM471" s="73"/>
      <c r="UVN471" s="129"/>
      <c r="UVO471" s="73"/>
      <c r="UVP471" s="129"/>
      <c r="UVQ471" s="73"/>
      <c r="UVR471" s="129"/>
      <c r="UVS471" s="73"/>
      <c r="UVT471" s="129"/>
      <c r="UVU471" s="73"/>
      <c r="UVV471" s="129"/>
      <c r="UVW471" s="73"/>
      <c r="UVX471" s="129"/>
      <c r="UVY471" s="73"/>
      <c r="UVZ471" s="129"/>
      <c r="UWA471" s="73"/>
      <c r="UWB471" s="129"/>
      <c r="UWC471" s="73"/>
      <c r="UWD471" s="129"/>
      <c r="UWE471" s="73"/>
      <c r="UWF471" s="129"/>
      <c r="UWG471" s="73"/>
      <c r="UWH471" s="129"/>
      <c r="UWI471" s="73"/>
      <c r="UWJ471" s="129"/>
      <c r="UWK471" s="73"/>
      <c r="UWL471" s="129"/>
      <c r="UWM471" s="73"/>
      <c r="UWN471" s="129"/>
      <c r="UWO471" s="73"/>
      <c r="UWP471" s="129"/>
      <c r="UWQ471" s="73"/>
      <c r="UWR471" s="129"/>
      <c r="UWS471" s="73"/>
      <c r="UWT471" s="129"/>
      <c r="UWU471" s="73"/>
      <c r="UWV471" s="129"/>
      <c r="UWW471" s="73"/>
      <c r="UWX471" s="129"/>
      <c r="UWY471" s="73"/>
      <c r="UWZ471" s="129"/>
      <c r="UXA471" s="73"/>
      <c r="UXB471" s="129"/>
      <c r="UXC471" s="73"/>
      <c r="UXD471" s="129"/>
      <c r="UXE471" s="73"/>
      <c r="UXF471" s="129"/>
      <c r="UXG471" s="73"/>
      <c r="UXH471" s="129"/>
      <c r="UXI471" s="73"/>
      <c r="UXJ471" s="129"/>
      <c r="UXK471" s="73"/>
      <c r="UXL471" s="129"/>
      <c r="UXM471" s="73"/>
      <c r="UXN471" s="129"/>
      <c r="UXO471" s="73"/>
      <c r="UXP471" s="129"/>
      <c r="UXQ471" s="73"/>
      <c r="UXR471" s="129"/>
      <c r="UXS471" s="73"/>
      <c r="UXT471" s="129"/>
      <c r="UXU471" s="73"/>
      <c r="UXV471" s="129"/>
      <c r="UXW471" s="73"/>
      <c r="UXX471" s="129"/>
      <c r="UXY471" s="73"/>
      <c r="UXZ471" s="129"/>
      <c r="UYA471" s="73"/>
      <c r="UYB471" s="129"/>
      <c r="UYC471" s="73"/>
      <c r="UYD471" s="129"/>
      <c r="UYE471" s="73"/>
      <c r="UYF471" s="129"/>
      <c r="UYG471" s="73"/>
      <c r="UYH471" s="129"/>
      <c r="UYI471" s="73"/>
      <c r="UYJ471" s="129"/>
      <c r="UYK471" s="73"/>
      <c r="UYL471" s="129"/>
      <c r="UYM471" s="73"/>
      <c r="UYN471" s="129"/>
      <c r="UYO471" s="73"/>
      <c r="UYP471" s="129"/>
      <c r="UYQ471" s="73"/>
      <c r="UYR471" s="129"/>
      <c r="UYS471" s="73"/>
      <c r="UYT471" s="129"/>
      <c r="UYU471" s="73"/>
      <c r="UYV471" s="129"/>
      <c r="UYW471" s="73"/>
      <c r="UYX471" s="129"/>
      <c r="UYY471" s="73"/>
      <c r="UYZ471" s="129"/>
      <c r="UZA471" s="73"/>
      <c r="UZB471" s="129"/>
      <c r="UZC471" s="73"/>
      <c r="UZD471" s="129"/>
      <c r="UZE471" s="73"/>
      <c r="UZF471" s="129"/>
      <c r="UZG471" s="73"/>
      <c r="UZH471" s="129"/>
      <c r="UZI471" s="73"/>
      <c r="UZJ471" s="129"/>
      <c r="UZK471" s="73"/>
      <c r="UZL471" s="129"/>
      <c r="UZM471" s="73"/>
      <c r="UZN471" s="129"/>
      <c r="UZO471" s="73"/>
      <c r="UZP471" s="129"/>
      <c r="UZQ471" s="73"/>
      <c r="UZR471" s="129"/>
      <c r="UZS471" s="73"/>
      <c r="UZT471" s="129"/>
      <c r="UZU471" s="73"/>
      <c r="UZV471" s="129"/>
      <c r="UZW471" s="73"/>
      <c r="UZX471" s="129"/>
      <c r="UZY471" s="73"/>
      <c r="UZZ471" s="129"/>
      <c r="VAA471" s="73"/>
      <c r="VAB471" s="129"/>
      <c r="VAC471" s="73"/>
      <c r="VAD471" s="129"/>
      <c r="VAE471" s="73"/>
      <c r="VAF471" s="129"/>
      <c r="VAG471" s="73"/>
      <c r="VAH471" s="129"/>
      <c r="VAI471" s="73"/>
      <c r="VAJ471" s="129"/>
      <c r="VAK471" s="73"/>
      <c r="VAL471" s="129"/>
      <c r="VAM471" s="73"/>
      <c r="VAN471" s="129"/>
      <c r="VAO471" s="73"/>
      <c r="VAP471" s="129"/>
      <c r="VAQ471" s="73"/>
      <c r="VAR471" s="129"/>
      <c r="VAS471" s="73"/>
      <c r="VAT471" s="129"/>
      <c r="VAU471" s="73"/>
      <c r="VAV471" s="129"/>
      <c r="VAW471" s="73"/>
      <c r="VAX471" s="129"/>
      <c r="VAY471" s="73"/>
      <c r="VAZ471" s="129"/>
      <c r="VBA471" s="73"/>
      <c r="VBB471" s="129"/>
      <c r="VBC471" s="73"/>
      <c r="VBD471" s="129"/>
      <c r="VBE471" s="73"/>
      <c r="VBF471" s="129"/>
      <c r="VBG471" s="73"/>
      <c r="VBH471" s="129"/>
      <c r="VBI471" s="73"/>
      <c r="VBJ471" s="129"/>
      <c r="VBK471" s="73"/>
      <c r="VBL471" s="129"/>
      <c r="VBM471" s="73"/>
      <c r="VBN471" s="129"/>
      <c r="VBO471" s="73"/>
      <c r="VBP471" s="129"/>
      <c r="VBQ471" s="73"/>
      <c r="VBR471" s="129"/>
      <c r="VBS471" s="73"/>
      <c r="VBT471" s="129"/>
      <c r="VBU471" s="73"/>
      <c r="VBV471" s="129"/>
      <c r="VBW471" s="73"/>
      <c r="VBX471" s="129"/>
      <c r="VBY471" s="73"/>
      <c r="VBZ471" s="129"/>
      <c r="VCA471" s="73"/>
      <c r="VCB471" s="129"/>
      <c r="VCC471" s="73"/>
      <c r="VCD471" s="129"/>
      <c r="VCE471" s="73"/>
      <c r="VCF471" s="129"/>
      <c r="VCG471" s="73"/>
      <c r="VCH471" s="129"/>
      <c r="VCI471" s="73"/>
      <c r="VCJ471" s="129"/>
      <c r="VCK471" s="73"/>
      <c r="VCL471" s="129"/>
      <c r="VCM471" s="73"/>
      <c r="VCN471" s="129"/>
      <c r="VCO471" s="73"/>
      <c r="VCP471" s="129"/>
      <c r="VCQ471" s="73"/>
      <c r="VCR471" s="129"/>
      <c r="VCS471" s="73"/>
      <c r="VCT471" s="129"/>
      <c r="VCU471" s="73"/>
      <c r="VCV471" s="129"/>
      <c r="VCW471" s="73"/>
      <c r="VCX471" s="129"/>
      <c r="VCY471" s="73"/>
      <c r="VCZ471" s="129"/>
      <c r="VDA471" s="73"/>
      <c r="VDB471" s="129"/>
      <c r="VDC471" s="73"/>
      <c r="VDD471" s="129"/>
      <c r="VDE471" s="73"/>
      <c r="VDF471" s="129"/>
      <c r="VDG471" s="73"/>
      <c r="VDH471" s="129"/>
      <c r="VDI471" s="73"/>
      <c r="VDJ471" s="129"/>
      <c r="VDK471" s="73"/>
      <c r="VDL471" s="129"/>
      <c r="VDM471" s="73"/>
      <c r="VDN471" s="129"/>
      <c r="VDO471" s="73"/>
      <c r="VDP471" s="129"/>
      <c r="VDQ471" s="73"/>
      <c r="VDR471" s="129"/>
      <c r="VDS471" s="73"/>
      <c r="VDT471" s="129"/>
      <c r="VDU471" s="73"/>
      <c r="VDV471" s="129"/>
      <c r="VDW471" s="73"/>
      <c r="VDX471" s="129"/>
      <c r="VDY471" s="73"/>
      <c r="VDZ471" s="129"/>
      <c r="VEA471" s="73"/>
      <c r="VEB471" s="129"/>
      <c r="VEC471" s="73"/>
      <c r="VED471" s="129"/>
      <c r="VEE471" s="73"/>
      <c r="VEF471" s="129"/>
      <c r="VEG471" s="73"/>
      <c r="VEH471" s="129"/>
      <c r="VEI471" s="73"/>
      <c r="VEJ471" s="129"/>
      <c r="VEK471" s="73"/>
      <c r="VEL471" s="129"/>
      <c r="VEM471" s="73"/>
      <c r="VEN471" s="129"/>
      <c r="VEO471" s="73"/>
      <c r="VEP471" s="129"/>
      <c r="VEQ471" s="73"/>
      <c r="VER471" s="129"/>
      <c r="VES471" s="73"/>
      <c r="VET471" s="129"/>
      <c r="VEU471" s="73"/>
      <c r="VEV471" s="129"/>
      <c r="VEW471" s="73"/>
      <c r="VEX471" s="129"/>
      <c r="VEY471" s="73"/>
      <c r="VEZ471" s="129"/>
      <c r="VFA471" s="73"/>
      <c r="VFB471" s="129"/>
      <c r="VFC471" s="73"/>
      <c r="VFD471" s="129"/>
      <c r="VFE471" s="73"/>
      <c r="VFF471" s="129"/>
      <c r="VFG471" s="73"/>
      <c r="VFH471" s="129"/>
      <c r="VFI471" s="73"/>
      <c r="VFJ471" s="129"/>
      <c r="VFK471" s="73"/>
      <c r="VFL471" s="129"/>
      <c r="VFM471" s="73"/>
      <c r="VFN471" s="129"/>
      <c r="VFO471" s="73"/>
      <c r="VFP471" s="129"/>
      <c r="VFQ471" s="73"/>
      <c r="VFR471" s="129"/>
      <c r="VFS471" s="73"/>
      <c r="VFT471" s="129"/>
      <c r="VFU471" s="73"/>
      <c r="VFV471" s="129"/>
      <c r="VFW471" s="73"/>
      <c r="VFX471" s="129"/>
      <c r="VFY471" s="73"/>
      <c r="VFZ471" s="129"/>
      <c r="VGA471" s="73"/>
      <c r="VGB471" s="129"/>
      <c r="VGC471" s="73"/>
      <c r="VGD471" s="129"/>
      <c r="VGE471" s="73"/>
      <c r="VGF471" s="129"/>
      <c r="VGG471" s="73"/>
      <c r="VGH471" s="129"/>
      <c r="VGI471" s="73"/>
      <c r="VGJ471" s="129"/>
      <c r="VGK471" s="73"/>
      <c r="VGL471" s="129"/>
      <c r="VGM471" s="73"/>
      <c r="VGN471" s="129"/>
      <c r="VGO471" s="73"/>
      <c r="VGP471" s="129"/>
      <c r="VGQ471" s="73"/>
      <c r="VGR471" s="129"/>
      <c r="VGS471" s="73"/>
      <c r="VGT471" s="129"/>
      <c r="VGU471" s="73"/>
      <c r="VGV471" s="129"/>
      <c r="VGW471" s="73"/>
      <c r="VGX471" s="129"/>
      <c r="VGY471" s="73"/>
      <c r="VGZ471" s="129"/>
      <c r="VHA471" s="73"/>
      <c r="VHB471" s="129"/>
      <c r="VHC471" s="73"/>
      <c r="VHD471" s="129"/>
      <c r="VHE471" s="73"/>
      <c r="VHF471" s="129"/>
      <c r="VHG471" s="73"/>
      <c r="VHH471" s="129"/>
      <c r="VHI471" s="73"/>
      <c r="VHJ471" s="129"/>
      <c r="VHK471" s="73"/>
      <c r="VHL471" s="129"/>
      <c r="VHM471" s="73"/>
      <c r="VHN471" s="129"/>
      <c r="VHO471" s="73"/>
      <c r="VHP471" s="129"/>
      <c r="VHQ471" s="73"/>
      <c r="VHR471" s="129"/>
      <c r="VHS471" s="73"/>
      <c r="VHT471" s="129"/>
      <c r="VHU471" s="73"/>
      <c r="VHV471" s="129"/>
      <c r="VHW471" s="73"/>
      <c r="VHX471" s="129"/>
      <c r="VHY471" s="73"/>
      <c r="VHZ471" s="129"/>
      <c r="VIA471" s="73"/>
      <c r="VIB471" s="129"/>
      <c r="VIC471" s="73"/>
      <c r="VID471" s="129"/>
      <c r="VIE471" s="73"/>
      <c r="VIF471" s="129"/>
      <c r="VIG471" s="73"/>
      <c r="VIH471" s="129"/>
      <c r="VII471" s="73"/>
      <c r="VIJ471" s="129"/>
      <c r="VIK471" s="73"/>
      <c r="VIL471" s="129"/>
      <c r="VIM471" s="73"/>
      <c r="VIN471" s="129"/>
      <c r="VIO471" s="73"/>
      <c r="VIP471" s="129"/>
      <c r="VIQ471" s="73"/>
      <c r="VIR471" s="129"/>
      <c r="VIS471" s="73"/>
      <c r="VIT471" s="129"/>
      <c r="VIU471" s="73"/>
      <c r="VIV471" s="129"/>
      <c r="VIW471" s="73"/>
      <c r="VIX471" s="129"/>
      <c r="VIY471" s="73"/>
      <c r="VIZ471" s="129"/>
      <c r="VJA471" s="73"/>
      <c r="VJB471" s="129"/>
      <c r="VJC471" s="73"/>
      <c r="VJD471" s="129"/>
      <c r="VJE471" s="73"/>
      <c r="VJF471" s="129"/>
      <c r="VJG471" s="73"/>
      <c r="VJH471" s="129"/>
      <c r="VJI471" s="73"/>
      <c r="VJJ471" s="129"/>
      <c r="VJK471" s="73"/>
      <c r="VJL471" s="129"/>
      <c r="VJM471" s="73"/>
      <c r="VJN471" s="129"/>
      <c r="VJO471" s="73"/>
      <c r="VJP471" s="129"/>
      <c r="VJQ471" s="73"/>
      <c r="VJR471" s="129"/>
      <c r="VJS471" s="73"/>
      <c r="VJT471" s="129"/>
      <c r="VJU471" s="73"/>
      <c r="VJV471" s="129"/>
      <c r="VJW471" s="73"/>
      <c r="VJX471" s="129"/>
      <c r="VJY471" s="73"/>
      <c r="VJZ471" s="129"/>
      <c r="VKA471" s="73"/>
      <c r="VKB471" s="129"/>
      <c r="VKC471" s="73"/>
      <c r="VKD471" s="129"/>
      <c r="VKE471" s="73"/>
      <c r="VKF471" s="129"/>
      <c r="VKG471" s="73"/>
      <c r="VKH471" s="129"/>
      <c r="VKI471" s="73"/>
      <c r="VKJ471" s="129"/>
      <c r="VKK471" s="73"/>
      <c r="VKL471" s="129"/>
      <c r="VKM471" s="73"/>
      <c r="VKN471" s="129"/>
      <c r="VKO471" s="73"/>
      <c r="VKP471" s="129"/>
      <c r="VKQ471" s="73"/>
      <c r="VKR471" s="129"/>
      <c r="VKS471" s="73"/>
      <c r="VKT471" s="129"/>
      <c r="VKU471" s="73"/>
      <c r="VKV471" s="129"/>
      <c r="VKW471" s="73"/>
      <c r="VKX471" s="129"/>
      <c r="VKY471" s="73"/>
      <c r="VKZ471" s="129"/>
      <c r="VLA471" s="73"/>
      <c r="VLB471" s="129"/>
      <c r="VLC471" s="73"/>
      <c r="VLD471" s="129"/>
      <c r="VLE471" s="73"/>
      <c r="VLF471" s="129"/>
      <c r="VLG471" s="73"/>
      <c r="VLH471" s="129"/>
      <c r="VLI471" s="73"/>
      <c r="VLJ471" s="129"/>
      <c r="VLK471" s="73"/>
      <c r="VLL471" s="129"/>
      <c r="VLM471" s="73"/>
      <c r="VLN471" s="129"/>
      <c r="VLO471" s="73"/>
      <c r="VLP471" s="129"/>
      <c r="VLQ471" s="73"/>
      <c r="VLR471" s="129"/>
      <c r="VLS471" s="73"/>
      <c r="VLT471" s="129"/>
      <c r="VLU471" s="73"/>
      <c r="VLV471" s="129"/>
      <c r="VLW471" s="73"/>
      <c r="VLX471" s="129"/>
      <c r="VLY471" s="73"/>
      <c r="VLZ471" s="129"/>
      <c r="VMA471" s="73"/>
      <c r="VMB471" s="129"/>
      <c r="VMC471" s="73"/>
      <c r="VMD471" s="129"/>
      <c r="VME471" s="73"/>
      <c r="VMF471" s="129"/>
      <c r="VMG471" s="73"/>
      <c r="VMH471" s="129"/>
      <c r="VMI471" s="73"/>
      <c r="VMJ471" s="129"/>
      <c r="VMK471" s="73"/>
      <c r="VML471" s="129"/>
      <c r="VMM471" s="73"/>
      <c r="VMN471" s="129"/>
      <c r="VMO471" s="73"/>
      <c r="VMP471" s="129"/>
      <c r="VMQ471" s="73"/>
      <c r="VMR471" s="129"/>
      <c r="VMS471" s="73"/>
      <c r="VMT471" s="129"/>
      <c r="VMU471" s="73"/>
      <c r="VMV471" s="129"/>
      <c r="VMW471" s="73"/>
      <c r="VMX471" s="129"/>
      <c r="VMY471" s="73"/>
      <c r="VMZ471" s="129"/>
      <c r="VNA471" s="73"/>
      <c r="VNB471" s="129"/>
      <c r="VNC471" s="73"/>
      <c r="VND471" s="129"/>
      <c r="VNE471" s="73"/>
      <c r="VNF471" s="129"/>
      <c r="VNG471" s="73"/>
      <c r="VNH471" s="129"/>
      <c r="VNI471" s="73"/>
      <c r="VNJ471" s="129"/>
      <c r="VNK471" s="73"/>
      <c r="VNL471" s="129"/>
      <c r="VNM471" s="73"/>
      <c r="VNN471" s="129"/>
      <c r="VNO471" s="73"/>
      <c r="VNP471" s="129"/>
      <c r="VNQ471" s="73"/>
      <c r="VNR471" s="129"/>
      <c r="VNS471" s="73"/>
      <c r="VNT471" s="129"/>
      <c r="VNU471" s="73"/>
      <c r="VNV471" s="129"/>
      <c r="VNW471" s="73"/>
      <c r="VNX471" s="129"/>
      <c r="VNY471" s="73"/>
      <c r="VNZ471" s="129"/>
      <c r="VOA471" s="73"/>
      <c r="VOB471" s="129"/>
      <c r="VOC471" s="73"/>
      <c r="VOD471" s="129"/>
      <c r="VOE471" s="73"/>
      <c r="VOF471" s="129"/>
      <c r="VOG471" s="73"/>
      <c r="VOH471" s="129"/>
      <c r="VOI471" s="73"/>
      <c r="VOJ471" s="129"/>
      <c r="VOK471" s="73"/>
      <c r="VOL471" s="129"/>
      <c r="VOM471" s="73"/>
      <c r="VON471" s="129"/>
      <c r="VOO471" s="73"/>
      <c r="VOP471" s="129"/>
      <c r="VOQ471" s="73"/>
      <c r="VOR471" s="129"/>
      <c r="VOS471" s="73"/>
      <c r="VOT471" s="129"/>
      <c r="VOU471" s="73"/>
      <c r="VOV471" s="129"/>
      <c r="VOW471" s="73"/>
      <c r="VOX471" s="129"/>
      <c r="VOY471" s="73"/>
      <c r="VOZ471" s="129"/>
      <c r="VPA471" s="73"/>
      <c r="VPB471" s="129"/>
      <c r="VPC471" s="73"/>
      <c r="VPD471" s="129"/>
      <c r="VPE471" s="73"/>
      <c r="VPF471" s="129"/>
      <c r="VPG471" s="73"/>
      <c r="VPH471" s="129"/>
      <c r="VPI471" s="73"/>
      <c r="VPJ471" s="129"/>
      <c r="VPK471" s="73"/>
      <c r="VPL471" s="129"/>
      <c r="VPM471" s="73"/>
      <c r="VPN471" s="129"/>
      <c r="VPO471" s="73"/>
      <c r="VPP471" s="129"/>
      <c r="VPQ471" s="73"/>
      <c r="VPR471" s="129"/>
      <c r="VPS471" s="73"/>
      <c r="VPT471" s="129"/>
      <c r="VPU471" s="73"/>
      <c r="VPV471" s="129"/>
      <c r="VPW471" s="73"/>
      <c r="VPX471" s="129"/>
      <c r="VPY471" s="73"/>
      <c r="VPZ471" s="129"/>
      <c r="VQA471" s="73"/>
      <c r="VQB471" s="129"/>
      <c r="VQC471" s="73"/>
      <c r="VQD471" s="129"/>
      <c r="VQE471" s="73"/>
      <c r="VQF471" s="129"/>
      <c r="VQG471" s="73"/>
      <c r="VQH471" s="129"/>
      <c r="VQI471" s="73"/>
      <c r="VQJ471" s="129"/>
      <c r="VQK471" s="73"/>
      <c r="VQL471" s="129"/>
      <c r="VQM471" s="73"/>
      <c r="VQN471" s="129"/>
      <c r="VQO471" s="73"/>
      <c r="VQP471" s="129"/>
      <c r="VQQ471" s="73"/>
      <c r="VQR471" s="129"/>
      <c r="VQS471" s="73"/>
      <c r="VQT471" s="129"/>
      <c r="VQU471" s="73"/>
      <c r="VQV471" s="129"/>
      <c r="VQW471" s="73"/>
      <c r="VQX471" s="129"/>
      <c r="VQY471" s="73"/>
      <c r="VQZ471" s="129"/>
      <c r="VRA471" s="73"/>
      <c r="VRB471" s="129"/>
      <c r="VRC471" s="73"/>
      <c r="VRD471" s="129"/>
      <c r="VRE471" s="73"/>
      <c r="VRF471" s="129"/>
      <c r="VRG471" s="73"/>
      <c r="VRH471" s="129"/>
      <c r="VRI471" s="73"/>
      <c r="VRJ471" s="129"/>
      <c r="VRK471" s="73"/>
      <c r="VRL471" s="129"/>
      <c r="VRM471" s="73"/>
      <c r="VRN471" s="129"/>
      <c r="VRO471" s="73"/>
      <c r="VRP471" s="129"/>
      <c r="VRQ471" s="73"/>
      <c r="VRR471" s="129"/>
      <c r="VRS471" s="73"/>
      <c r="VRT471" s="129"/>
      <c r="VRU471" s="73"/>
      <c r="VRV471" s="129"/>
      <c r="VRW471" s="73"/>
      <c r="VRX471" s="129"/>
      <c r="VRY471" s="73"/>
      <c r="VRZ471" s="129"/>
      <c r="VSA471" s="73"/>
      <c r="VSB471" s="129"/>
      <c r="VSC471" s="73"/>
      <c r="VSD471" s="129"/>
      <c r="VSE471" s="73"/>
      <c r="VSF471" s="129"/>
      <c r="VSG471" s="73"/>
      <c r="VSH471" s="129"/>
      <c r="VSI471" s="73"/>
      <c r="VSJ471" s="129"/>
      <c r="VSK471" s="73"/>
      <c r="VSL471" s="129"/>
      <c r="VSM471" s="73"/>
      <c r="VSN471" s="129"/>
      <c r="VSO471" s="73"/>
      <c r="VSP471" s="129"/>
      <c r="VSQ471" s="73"/>
      <c r="VSR471" s="129"/>
      <c r="VSS471" s="73"/>
      <c r="VST471" s="129"/>
      <c r="VSU471" s="73"/>
      <c r="VSV471" s="129"/>
      <c r="VSW471" s="73"/>
      <c r="VSX471" s="129"/>
      <c r="VSY471" s="73"/>
      <c r="VSZ471" s="129"/>
      <c r="VTA471" s="73"/>
      <c r="VTB471" s="129"/>
      <c r="VTC471" s="73"/>
      <c r="VTD471" s="129"/>
      <c r="VTE471" s="73"/>
      <c r="VTF471" s="129"/>
      <c r="VTG471" s="73"/>
      <c r="VTH471" s="129"/>
      <c r="VTI471" s="73"/>
      <c r="VTJ471" s="129"/>
      <c r="VTK471" s="73"/>
      <c r="VTL471" s="129"/>
      <c r="VTM471" s="73"/>
      <c r="VTN471" s="129"/>
      <c r="VTO471" s="73"/>
      <c r="VTP471" s="129"/>
      <c r="VTQ471" s="73"/>
      <c r="VTR471" s="129"/>
      <c r="VTS471" s="73"/>
      <c r="VTT471" s="129"/>
      <c r="VTU471" s="73"/>
      <c r="VTV471" s="129"/>
      <c r="VTW471" s="73"/>
      <c r="VTX471" s="129"/>
      <c r="VTY471" s="73"/>
      <c r="VTZ471" s="129"/>
      <c r="VUA471" s="73"/>
      <c r="VUB471" s="129"/>
      <c r="VUC471" s="73"/>
      <c r="VUD471" s="129"/>
      <c r="VUE471" s="73"/>
      <c r="VUF471" s="129"/>
      <c r="VUG471" s="73"/>
      <c r="VUH471" s="129"/>
      <c r="VUI471" s="73"/>
      <c r="VUJ471" s="129"/>
      <c r="VUK471" s="73"/>
      <c r="VUL471" s="129"/>
      <c r="VUM471" s="73"/>
      <c r="VUN471" s="129"/>
      <c r="VUO471" s="73"/>
      <c r="VUP471" s="129"/>
      <c r="VUQ471" s="73"/>
      <c r="VUR471" s="129"/>
      <c r="VUS471" s="73"/>
      <c r="VUT471" s="129"/>
      <c r="VUU471" s="73"/>
      <c r="VUV471" s="129"/>
      <c r="VUW471" s="73"/>
      <c r="VUX471" s="129"/>
      <c r="VUY471" s="73"/>
      <c r="VUZ471" s="129"/>
      <c r="VVA471" s="73"/>
      <c r="VVB471" s="129"/>
      <c r="VVC471" s="73"/>
      <c r="VVD471" s="129"/>
      <c r="VVE471" s="73"/>
      <c r="VVF471" s="129"/>
      <c r="VVG471" s="73"/>
      <c r="VVH471" s="129"/>
      <c r="VVI471" s="73"/>
      <c r="VVJ471" s="129"/>
      <c r="VVK471" s="73"/>
      <c r="VVL471" s="129"/>
      <c r="VVM471" s="73"/>
      <c r="VVN471" s="129"/>
      <c r="VVO471" s="73"/>
      <c r="VVP471" s="129"/>
      <c r="VVQ471" s="73"/>
      <c r="VVR471" s="129"/>
      <c r="VVS471" s="73"/>
      <c r="VVT471" s="129"/>
      <c r="VVU471" s="73"/>
      <c r="VVV471" s="129"/>
      <c r="VVW471" s="73"/>
      <c r="VVX471" s="129"/>
      <c r="VVY471" s="73"/>
      <c r="VVZ471" s="129"/>
      <c r="VWA471" s="73"/>
      <c r="VWB471" s="129"/>
      <c r="VWC471" s="73"/>
      <c r="VWD471" s="129"/>
      <c r="VWE471" s="73"/>
      <c r="VWF471" s="129"/>
      <c r="VWG471" s="73"/>
      <c r="VWH471" s="129"/>
      <c r="VWI471" s="73"/>
      <c r="VWJ471" s="129"/>
      <c r="VWK471" s="73"/>
      <c r="VWL471" s="129"/>
      <c r="VWM471" s="73"/>
      <c r="VWN471" s="129"/>
      <c r="VWO471" s="73"/>
      <c r="VWP471" s="129"/>
      <c r="VWQ471" s="73"/>
      <c r="VWR471" s="129"/>
      <c r="VWS471" s="73"/>
      <c r="VWT471" s="129"/>
      <c r="VWU471" s="73"/>
      <c r="VWV471" s="129"/>
      <c r="VWW471" s="73"/>
      <c r="VWX471" s="129"/>
      <c r="VWY471" s="73"/>
      <c r="VWZ471" s="129"/>
      <c r="VXA471" s="73"/>
      <c r="VXB471" s="129"/>
      <c r="VXC471" s="73"/>
      <c r="VXD471" s="129"/>
      <c r="VXE471" s="73"/>
      <c r="VXF471" s="129"/>
      <c r="VXG471" s="73"/>
      <c r="VXH471" s="129"/>
      <c r="VXI471" s="73"/>
      <c r="VXJ471" s="129"/>
      <c r="VXK471" s="73"/>
      <c r="VXL471" s="129"/>
      <c r="VXM471" s="73"/>
      <c r="VXN471" s="129"/>
      <c r="VXO471" s="73"/>
      <c r="VXP471" s="129"/>
      <c r="VXQ471" s="73"/>
      <c r="VXR471" s="129"/>
      <c r="VXS471" s="73"/>
      <c r="VXT471" s="129"/>
      <c r="VXU471" s="73"/>
      <c r="VXV471" s="129"/>
      <c r="VXW471" s="73"/>
      <c r="VXX471" s="129"/>
      <c r="VXY471" s="73"/>
      <c r="VXZ471" s="129"/>
      <c r="VYA471" s="73"/>
      <c r="VYB471" s="129"/>
      <c r="VYC471" s="73"/>
      <c r="VYD471" s="129"/>
      <c r="VYE471" s="73"/>
      <c r="VYF471" s="129"/>
      <c r="VYG471" s="73"/>
      <c r="VYH471" s="129"/>
      <c r="VYI471" s="73"/>
      <c r="VYJ471" s="129"/>
      <c r="VYK471" s="73"/>
      <c r="VYL471" s="129"/>
      <c r="VYM471" s="73"/>
      <c r="VYN471" s="129"/>
      <c r="VYO471" s="73"/>
      <c r="VYP471" s="129"/>
      <c r="VYQ471" s="73"/>
      <c r="VYR471" s="129"/>
      <c r="VYS471" s="73"/>
      <c r="VYT471" s="129"/>
      <c r="VYU471" s="73"/>
      <c r="VYV471" s="129"/>
      <c r="VYW471" s="73"/>
      <c r="VYX471" s="129"/>
      <c r="VYY471" s="73"/>
      <c r="VYZ471" s="129"/>
      <c r="VZA471" s="73"/>
      <c r="VZB471" s="129"/>
      <c r="VZC471" s="73"/>
      <c r="VZD471" s="129"/>
      <c r="VZE471" s="73"/>
      <c r="VZF471" s="129"/>
      <c r="VZG471" s="73"/>
      <c r="VZH471" s="129"/>
      <c r="VZI471" s="73"/>
      <c r="VZJ471" s="129"/>
      <c r="VZK471" s="73"/>
      <c r="VZL471" s="129"/>
      <c r="VZM471" s="73"/>
      <c r="VZN471" s="129"/>
      <c r="VZO471" s="73"/>
      <c r="VZP471" s="129"/>
      <c r="VZQ471" s="73"/>
      <c r="VZR471" s="129"/>
      <c r="VZS471" s="73"/>
      <c r="VZT471" s="129"/>
      <c r="VZU471" s="73"/>
      <c r="VZV471" s="129"/>
      <c r="VZW471" s="73"/>
      <c r="VZX471" s="129"/>
      <c r="VZY471" s="73"/>
      <c r="VZZ471" s="129"/>
      <c r="WAA471" s="73"/>
      <c r="WAB471" s="129"/>
      <c r="WAC471" s="73"/>
      <c r="WAD471" s="129"/>
      <c r="WAE471" s="73"/>
      <c r="WAF471" s="129"/>
      <c r="WAG471" s="73"/>
      <c r="WAH471" s="129"/>
      <c r="WAI471" s="73"/>
      <c r="WAJ471" s="129"/>
      <c r="WAK471" s="73"/>
      <c r="WAL471" s="129"/>
      <c r="WAM471" s="73"/>
      <c r="WAN471" s="129"/>
      <c r="WAO471" s="73"/>
      <c r="WAP471" s="129"/>
      <c r="WAQ471" s="73"/>
      <c r="WAR471" s="129"/>
      <c r="WAS471" s="73"/>
      <c r="WAT471" s="129"/>
      <c r="WAU471" s="73"/>
      <c r="WAV471" s="129"/>
      <c r="WAW471" s="73"/>
      <c r="WAX471" s="129"/>
      <c r="WAY471" s="73"/>
      <c r="WAZ471" s="129"/>
      <c r="WBA471" s="73"/>
      <c r="WBB471" s="129"/>
      <c r="WBC471" s="73"/>
      <c r="WBD471" s="129"/>
      <c r="WBE471" s="73"/>
      <c r="WBF471" s="129"/>
      <c r="WBG471" s="73"/>
      <c r="WBH471" s="129"/>
      <c r="WBI471" s="73"/>
      <c r="WBJ471" s="129"/>
      <c r="WBK471" s="73"/>
      <c r="WBL471" s="129"/>
      <c r="WBM471" s="73"/>
      <c r="WBN471" s="129"/>
      <c r="WBO471" s="73"/>
      <c r="WBP471" s="129"/>
      <c r="WBQ471" s="73"/>
      <c r="WBR471" s="129"/>
      <c r="WBS471" s="73"/>
      <c r="WBT471" s="129"/>
      <c r="WBU471" s="73"/>
      <c r="WBV471" s="129"/>
      <c r="WBW471" s="73"/>
      <c r="WBX471" s="129"/>
      <c r="WBY471" s="73"/>
      <c r="WBZ471" s="129"/>
      <c r="WCA471" s="73"/>
      <c r="WCB471" s="129"/>
      <c r="WCC471" s="73"/>
      <c r="WCD471" s="129"/>
      <c r="WCE471" s="73"/>
      <c r="WCF471" s="129"/>
      <c r="WCG471" s="73"/>
      <c r="WCH471" s="129"/>
      <c r="WCI471" s="73"/>
      <c r="WCJ471" s="129"/>
      <c r="WCK471" s="73"/>
      <c r="WCL471" s="129"/>
      <c r="WCM471" s="73"/>
      <c r="WCN471" s="129"/>
      <c r="WCO471" s="73"/>
      <c r="WCP471" s="129"/>
      <c r="WCQ471" s="73"/>
      <c r="WCR471" s="129"/>
      <c r="WCS471" s="73"/>
      <c r="WCT471" s="129"/>
      <c r="WCU471" s="73"/>
      <c r="WCV471" s="129"/>
      <c r="WCW471" s="73"/>
      <c r="WCX471" s="129"/>
      <c r="WCY471" s="73"/>
      <c r="WCZ471" s="129"/>
      <c r="WDA471" s="73"/>
      <c r="WDB471" s="129"/>
      <c r="WDC471" s="73"/>
      <c r="WDD471" s="129"/>
      <c r="WDE471" s="73"/>
      <c r="WDF471" s="129"/>
      <c r="WDG471" s="73"/>
      <c r="WDH471" s="129"/>
      <c r="WDI471" s="73"/>
      <c r="WDJ471" s="129"/>
      <c r="WDK471" s="73"/>
      <c r="WDL471" s="129"/>
      <c r="WDM471" s="73"/>
      <c r="WDN471" s="129"/>
      <c r="WDO471" s="73"/>
      <c r="WDP471" s="129"/>
      <c r="WDQ471" s="73"/>
      <c r="WDR471" s="129"/>
      <c r="WDS471" s="73"/>
      <c r="WDT471" s="129"/>
      <c r="WDU471" s="73"/>
      <c r="WDV471" s="129"/>
      <c r="WDW471" s="73"/>
      <c r="WDX471" s="129"/>
      <c r="WDY471" s="73"/>
      <c r="WDZ471" s="129"/>
      <c r="WEA471" s="73"/>
      <c r="WEB471" s="129"/>
      <c r="WEC471" s="73"/>
      <c r="WED471" s="129"/>
      <c r="WEE471" s="73"/>
      <c r="WEF471" s="129"/>
      <c r="WEG471" s="73"/>
      <c r="WEH471" s="129"/>
      <c r="WEI471" s="73"/>
      <c r="WEJ471" s="129"/>
      <c r="WEK471" s="73"/>
      <c r="WEL471" s="129"/>
      <c r="WEM471" s="73"/>
      <c r="WEN471" s="129"/>
      <c r="WEO471" s="73"/>
      <c r="WEP471" s="129"/>
      <c r="WEQ471" s="73"/>
      <c r="WER471" s="129"/>
      <c r="WES471" s="73"/>
      <c r="WET471" s="129"/>
      <c r="WEU471" s="73"/>
      <c r="WEV471" s="129"/>
      <c r="WEW471" s="73"/>
      <c r="WEX471" s="129"/>
      <c r="WEY471" s="73"/>
      <c r="WEZ471" s="129"/>
      <c r="WFA471" s="73"/>
      <c r="WFB471" s="129"/>
      <c r="WFC471" s="73"/>
      <c r="WFD471" s="129"/>
      <c r="WFE471" s="73"/>
      <c r="WFF471" s="129"/>
      <c r="WFG471" s="73"/>
      <c r="WFH471" s="129"/>
      <c r="WFI471" s="73"/>
      <c r="WFJ471" s="129"/>
      <c r="WFK471" s="73"/>
      <c r="WFL471" s="129"/>
      <c r="WFM471" s="73"/>
      <c r="WFN471" s="129"/>
      <c r="WFO471" s="73"/>
      <c r="WFP471" s="129"/>
      <c r="WFQ471" s="73"/>
      <c r="WFR471" s="129"/>
      <c r="WFS471" s="73"/>
      <c r="WFT471" s="129"/>
      <c r="WFU471" s="73"/>
      <c r="WFV471" s="129"/>
      <c r="WFW471" s="73"/>
      <c r="WFX471" s="129"/>
      <c r="WFY471" s="73"/>
      <c r="WFZ471" s="129"/>
      <c r="WGA471" s="73"/>
      <c r="WGB471" s="129"/>
      <c r="WGC471" s="73"/>
      <c r="WGD471" s="129"/>
      <c r="WGE471" s="73"/>
      <c r="WGF471" s="129"/>
      <c r="WGG471" s="73"/>
      <c r="WGH471" s="129"/>
      <c r="WGI471" s="73"/>
      <c r="WGJ471" s="129"/>
      <c r="WGK471" s="73"/>
      <c r="WGL471" s="129"/>
      <c r="WGM471" s="73"/>
      <c r="WGN471" s="129"/>
      <c r="WGO471" s="73"/>
      <c r="WGP471" s="129"/>
      <c r="WGQ471" s="73"/>
      <c r="WGR471" s="129"/>
      <c r="WGS471" s="73"/>
      <c r="WGT471" s="129"/>
      <c r="WGU471" s="73"/>
      <c r="WGV471" s="129"/>
      <c r="WGW471" s="73"/>
      <c r="WGX471" s="129"/>
      <c r="WGY471" s="73"/>
      <c r="WGZ471" s="129"/>
      <c r="WHA471" s="73"/>
      <c r="WHB471" s="129"/>
      <c r="WHC471" s="73"/>
      <c r="WHD471" s="129"/>
      <c r="WHE471" s="73"/>
      <c r="WHF471" s="129"/>
      <c r="WHG471" s="73"/>
      <c r="WHH471" s="129"/>
      <c r="WHI471" s="73"/>
      <c r="WHJ471" s="129"/>
      <c r="WHK471" s="73"/>
      <c r="WHL471" s="129"/>
      <c r="WHM471" s="73"/>
      <c r="WHN471" s="129"/>
      <c r="WHO471" s="73"/>
      <c r="WHP471" s="129"/>
      <c r="WHQ471" s="73"/>
      <c r="WHR471" s="129"/>
      <c r="WHS471" s="73"/>
      <c r="WHT471" s="129"/>
      <c r="WHU471" s="73"/>
      <c r="WHV471" s="129"/>
      <c r="WHW471" s="73"/>
      <c r="WHX471" s="129"/>
      <c r="WHY471" s="73"/>
      <c r="WHZ471" s="129"/>
      <c r="WIA471" s="73"/>
      <c r="WIB471" s="129"/>
      <c r="WIC471" s="73"/>
      <c r="WID471" s="129"/>
      <c r="WIE471" s="73"/>
      <c r="WIF471" s="129"/>
      <c r="WIG471" s="73"/>
      <c r="WIH471" s="129"/>
      <c r="WII471" s="73"/>
      <c r="WIJ471" s="129"/>
      <c r="WIK471" s="73"/>
      <c r="WIL471" s="129"/>
      <c r="WIM471" s="73"/>
      <c r="WIN471" s="129"/>
      <c r="WIO471" s="73"/>
      <c r="WIP471" s="129"/>
      <c r="WIQ471" s="73"/>
      <c r="WIR471" s="129"/>
      <c r="WIS471" s="73"/>
      <c r="WIT471" s="129"/>
      <c r="WIU471" s="73"/>
      <c r="WIV471" s="129"/>
      <c r="WIW471" s="73"/>
      <c r="WIX471" s="129"/>
      <c r="WIY471" s="73"/>
      <c r="WIZ471" s="129"/>
      <c r="WJA471" s="73"/>
      <c r="WJB471" s="129"/>
      <c r="WJC471" s="73"/>
      <c r="WJD471" s="129"/>
      <c r="WJE471" s="73"/>
      <c r="WJF471" s="129"/>
      <c r="WJG471" s="73"/>
      <c r="WJH471" s="129"/>
      <c r="WJI471" s="73"/>
      <c r="WJJ471" s="129"/>
      <c r="WJK471" s="73"/>
      <c r="WJL471" s="129"/>
      <c r="WJM471" s="73"/>
      <c r="WJN471" s="129"/>
      <c r="WJO471" s="73"/>
      <c r="WJP471" s="129"/>
      <c r="WJQ471" s="73"/>
      <c r="WJR471" s="129"/>
      <c r="WJS471" s="73"/>
      <c r="WJT471" s="129"/>
      <c r="WJU471" s="73"/>
      <c r="WJV471" s="129"/>
      <c r="WJW471" s="73"/>
      <c r="WJX471" s="129"/>
      <c r="WJY471" s="73"/>
      <c r="WJZ471" s="129"/>
      <c r="WKA471" s="73"/>
      <c r="WKB471" s="129"/>
      <c r="WKC471" s="73"/>
      <c r="WKD471" s="129"/>
      <c r="WKE471" s="73"/>
      <c r="WKF471" s="129"/>
      <c r="WKG471" s="73"/>
      <c r="WKH471" s="129"/>
      <c r="WKI471" s="73"/>
      <c r="WKJ471" s="129"/>
      <c r="WKK471" s="73"/>
      <c r="WKL471" s="129"/>
      <c r="WKM471" s="73"/>
      <c r="WKN471" s="129"/>
      <c r="WKO471" s="73"/>
      <c r="WKP471" s="129"/>
      <c r="WKQ471" s="73"/>
      <c r="WKR471" s="129"/>
      <c r="WKS471" s="73"/>
      <c r="WKT471" s="129"/>
      <c r="WKU471" s="73"/>
      <c r="WKV471" s="129"/>
      <c r="WKW471" s="73"/>
      <c r="WKX471" s="129"/>
      <c r="WKY471" s="73"/>
      <c r="WKZ471" s="129"/>
      <c r="WLA471" s="73"/>
      <c r="WLB471" s="129"/>
      <c r="WLC471" s="73"/>
      <c r="WLD471" s="129"/>
      <c r="WLE471" s="73"/>
      <c r="WLF471" s="129"/>
      <c r="WLG471" s="73"/>
      <c r="WLH471" s="129"/>
      <c r="WLI471" s="73"/>
      <c r="WLJ471" s="129"/>
      <c r="WLK471" s="73"/>
      <c r="WLL471" s="129"/>
      <c r="WLM471" s="73"/>
      <c r="WLN471" s="129"/>
      <c r="WLO471" s="73"/>
      <c r="WLP471" s="129"/>
      <c r="WLQ471" s="73"/>
      <c r="WLR471" s="129"/>
      <c r="WLS471" s="73"/>
      <c r="WLT471" s="129"/>
      <c r="WLU471" s="73"/>
      <c r="WLV471" s="129"/>
      <c r="WLW471" s="73"/>
      <c r="WLX471" s="129"/>
      <c r="WLY471" s="73"/>
      <c r="WLZ471" s="129"/>
      <c r="WMA471" s="73"/>
      <c r="WMB471" s="129"/>
      <c r="WMC471" s="73"/>
      <c r="WMD471" s="129"/>
      <c r="WME471" s="73"/>
      <c r="WMF471" s="129"/>
      <c r="WMG471" s="73"/>
      <c r="WMH471" s="129"/>
      <c r="WMI471" s="73"/>
      <c r="WMJ471" s="129"/>
      <c r="WMK471" s="73"/>
      <c r="WML471" s="129"/>
      <c r="WMM471" s="73"/>
      <c r="WMN471" s="129"/>
      <c r="WMO471" s="73"/>
      <c r="WMP471" s="129"/>
      <c r="WMQ471" s="73"/>
      <c r="WMR471" s="129"/>
      <c r="WMS471" s="73"/>
      <c r="WMT471" s="129"/>
      <c r="WMU471" s="73"/>
      <c r="WMV471" s="129"/>
      <c r="WMW471" s="73"/>
      <c r="WMX471" s="129"/>
      <c r="WMY471" s="73"/>
      <c r="WMZ471" s="129"/>
      <c r="WNA471" s="73"/>
      <c r="WNB471" s="129"/>
      <c r="WNC471" s="73"/>
      <c r="WND471" s="129"/>
      <c r="WNE471" s="73"/>
      <c r="WNF471" s="129"/>
      <c r="WNG471" s="73"/>
      <c r="WNH471" s="129"/>
      <c r="WNI471" s="73"/>
      <c r="WNJ471" s="129"/>
      <c r="WNK471" s="73"/>
      <c r="WNL471" s="129"/>
      <c r="WNM471" s="73"/>
      <c r="WNN471" s="129"/>
      <c r="WNO471" s="73"/>
      <c r="WNP471" s="129"/>
      <c r="WNQ471" s="73"/>
      <c r="WNR471" s="129"/>
      <c r="WNS471" s="73"/>
      <c r="WNT471" s="129"/>
      <c r="WNU471" s="73"/>
      <c r="WNV471" s="129"/>
      <c r="WNW471" s="73"/>
      <c r="WNX471" s="129"/>
      <c r="WNY471" s="73"/>
      <c r="WNZ471" s="129"/>
      <c r="WOA471" s="73"/>
      <c r="WOB471" s="129"/>
      <c r="WOC471" s="73"/>
      <c r="WOD471" s="129"/>
      <c r="WOE471" s="73"/>
      <c r="WOF471" s="129"/>
      <c r="WOG471" s="73"/>
      <c r="WOH471" s="129"/>
      <c r="WOI471" s="73"/>
      <c r="WOJ471" s="129"/>
      <c r="WOK471" s="73"/>
      <c r="WOL471" s="129"/>
      <c r="WOM471" s="73"/>
      <c r="WON471" s="129"/>
      <c r="WOO471" s="73"/>
      <c r="WOP471" s="129"/>
      <c r="WOQ471" s="73"/>
      <c r="WOR471" s="129"/>
      <c r="WOS471" s="73"/>
      <c r="WOT471" s="129"/>
      <c r="WOU471" s="73"/>
      <c r="WOV471" s="129"/>
      <c r="WOW471" s="73"/>
      <c r="WOX471" s="129"/>
      <c r="WOY471" s="73"/>
      <c r="WOZ471" s="129"/>
      <c r="WPA471" s="73"/>
      <c r="WPB471" s="129"/>
      <c r="WPC471" s="73"/>
      <c r="WPD471" s="129"/>
      <c r="WPE471" s="73"/>
      <c r="WPF471" s="129"/>
      <c r="WPG471" s="73"/>
      <c r="WPH471" s="129"/>
      <c r="WPI471" s="73"/>
      <c r="WPJ471" s="129"/>
      <c r="WPK471" s="73"/>
      <c r="WPL471" s="129"/>
      <c r="WPM471" s="73"/>
      <c r="WPN471" s="129"/>
      <c r="WPO471" s="73"/>
      <c r="WPP471" s="129"/>
      <c r="WPQ471" s="73"/>
      <c r="WPR471" s="129"/>
      <c r="WPS471" s="73"/>
      <c r="WPT471" s="129"/>
      <c r="WPU471" s="73"/>
      <c r="WPV471" s="129"/>
      <c r="WPW471" s="73"/>
      <c r="WPX471" s="129"/>
      <c r="WPY471" s="73"/>
      <c r="WPZ471" s="129"/>
      <c r="WQA471" s="73"/>
      <c r="WQB471" s="129"/>
      <c r="WQC471" s="73"/>
      <c r="WQD471" s="129"/>
      <c r="WQE471" s="73"/>
      <c r="WQF471" s="129"/>
      <c r="WQG471" s="73"/>
      <c r="WQH471" s="129"/>
      <c r="WQI471" s="73"/>
      <c r="WQJ471" s="129"/>
      <c r="WQK471" s="73"/>
      <c r="WQL471" s="129"/>
      <c r="WQM471" s="73"/>
      <c r="WQN471" s="129"/>
      <c r="WQO471" s="73"/>
      <c r="WQP471" s="129"/>
      <c r="WQQ471" s="73"/>
      <c r="WQR471" s="129"/>
      <c r="WQS471" s="73"/>
      <c r="WQT471" s="129"/>
      <c r="WQU471" s="73"/>
      <c r="WQV471" s="129"/>
      <c r="WQW471" s="73"/>
      <c r="WQX471" s="129"/>
      <c r="WQY471" s="73"/>
      <c r="WQZ471" s="129"/>
      <c r="WRA471" s="73"/>
      <c r="WRB471" s="129"/>
      <c r="WRC471" s="73"/>
      <c r="WRD471" s="129"/>
      <c r="WRE471" s="73"/>
      <c r="WRF471" s="129"/>
      <c r="WRG471" s="73"/>
      <c r="WRH471" s="129"/>
      <c r="WRI471" s="73"/>
      <c r="WRJ471" s="129"/>
      <c r="WRK471" s="73"/>
      <c r="WRL471" s="129"/>
      <c r="WRM471" s="73"/>
      <c r="WRN471" s="129"/>
      <c r="WRO471" s="73"/>
      <c r="WRP471" s="129"/>
      <c r="WRQ471" s="73"/>
      <c r="WRR471" s="129"/>
      <c r="WRS471" s="73"/>
      <c r="WRT471" s="129"/>
      <c r="WRU471" s="73"/>
      <c r="WRV471" s="129"/>
      <c r="WRW471" s="73"/>
      <c r="WRX471" s="129"/>
      <c r="WRY471" s="73"/>
      <c r="WRZ471" s="129"/>
      <c r="WSA471" s="73"/>
      <c r="WSB471" s="129"/>
      <c r="WSC471" s="73"/>
      <c r="WSD471" s="129"/>
      <c r="WSE471" s="73"/>
      <c r="WSF471" s="129"/>
      <c r="WSG471" s="73"/>
      <c r="WSH471" s="129"/>
      <c r="WSI471" s="73"/>
      <c r="WSJ471" s="129"/>
      <c r="WSK471" s="73"/>
      <c r="WSL471" s="129"/>
      <c r="WSM471" s="73"/>
      <c r="WSN471" s="129"/>
      <c r="WSO471" s="73"/>
      <c r="WSP471" s="129"/>
      <c r="WSQ471" s="73"/>
      <c r="WSR471" s="129"/>
      <c r="WSS471" s="73"/>
      <c r="WST471" s="129"/>
      <c r="WSU471" s="73"/>
      <c r="WSV471" s="129"/>
      <c r="WSW471" s="73"/>
      <c r="WSX471" s="129"/>
      <c r="WSY471" s="73"/>
      <c r="WSZ471" s="129"/>
      <c r="WTA471" s="73"/>
      <c r="WTB471" s="129"/>
      <c r="WTC471" s="73"/>
      <c r="WTD471" s="129"/>
      <c r="WTE471" s="73"/>
      <c r="WTF471" s="129"/>
      <c r="WTG471" s="73"/>
      <c r="WTH471" s="129"/>
      <c r="WTI471" s="73"/>
      <c r="WTJ471" s="129"/>
      <c r="WTK471" s="73"/>
      <c r="WTL471" s="129"/>
      <c r="WTM471" s="73"/>
      <c r="WTN471" s="129"/>
      <c r="WTO471" s="73"/>
      <c r="WTP471" s="129"/>
      <c r="WTQ471" s="73"/>
      <c r="WTR471" s="129"/>
      <c r="WTS471" s="73"/>
      <c r="WTT471" s="129"/>
      <c r="WTU471" s="73"/>
      <c r="WTV471" s="129"/>
      <c r="WTW471" s="73"/>
      <c r="WTX471" s="129"/>
      <c r="WTY471" s="73"/>
      <c r="WTZ471" s="129"/>
      <c r="WUA471" s="73"/>
      <c r="WUB471" s="129"/>
      <c r="WUC471" s="73"/>
      <c r="WUD471" s="129"/>
      <c r="WUE471" s="73"/>
      <c r="WUF471" s="129"/>
      <c r="WUG471" s="73"/>
      <c r="WUH471" s="129"/>
      <c r="WUI471" s="73"/>
      <c r="WUJ471" s="129"/>
      <c r="WUK471" s="73"/>
      <c r="WUL471" s="129"/>
      <c r="WUM471" s="73"/>
      <c r="WUN471" s="129"/>
      <c r="WUO471" s="73"/>
      <c r="WUP471" s="129"/>
      <c r="WUQ471" s="73"/>
      <c r="WUR471" s="129"/>
      <c r="WUS471" s="73"/>
      <c r="WUT471" s="129"/>
      <c r="WUU471" s="73"/>
      <c r="WUV471" s="129"/>
      <c r="WUW471" s="73"/>
      <c r="WUX471" s="129"/>
      <c r="WUY471" s="73"/>
      <c r="WUZ471" s="129"/>
      <c r="WVA471" s="73"/>
      <c r="WVB471" s="129"/>
      <c r="WVC471" s="73"/>
      <c r="WVD471" s="129"/>
      <c r="WVE471" s="73"/>
      <c r="WVF471" s="129"/>
      <c r="WVG471" s="73"/>
      <c r="WVH471" s="129"/>
      <c r="WVI471" s="73"/>
      <c r="WVJ471" s="129"/>
      <c r="WVK471" s="73"/>
      <c r="WVL471" s="129"/>
      <c r="WVM471" s="73"/>
      <c r="WVN471" s="129"/>
      <c r="WVO471" s="73"/>
      <c r="WVP471" s="129"/>
      <c r="WVQ471" s="73"/>
      <c r="WVR471" s="129"/>
      <c r="WVS471" s="73"/>
      <c r="WVT471" s="129"/>
      <c r="WVU471" s="73"/>
      <c r="WVV471" s="129"/>
      <c r="WVW471" s="73"/>
      <c r="WVX471" s="129"/>
      <c r="WVY471" s="73"/>
      <c r="WVZ471" s="129"/>
      <c r="WWA471" s="73"/>
      <c r="WWB471" s="129"/>
      <c r="WWC471" s="73"/>
      <c r="WWD471" s="129"/>
      <c r="WWE471" s="73"/>
      <c r="WWF471" s="129"/>
      <c r="WWG471" s="73"/>
      <c r="WWH471" s="129"/>
      <c r="WWI471" s="73"/>
      <c r="WWJ471" s="129"/>
      <c r="WWK471" s="73"/>
      <c r="WWL471" s="129"/>
      <c r="WWM471" s="73"/>
      <c r="WWN471" s="129"/>
      <c r="WWO471" s="73"/>
      <c r="WWP471" s="129"/>
      <c r="WWQ471" s="73"/>
      <c r="WWR471" s="129"/>
      <c r="WWS471" s="73"/>
      <c r="WWT471" s="129"/>
      <c r="WWU471" s="73"/>
      <c r="WWV471" s="129"/>
      <c r="WWW471" s="73"/>
      <c r="WWX471" s="129"/>
      <c r="WWY471" s="73"/>
      <c r="WWZ471" s="129"/>
      <c r="WXA471" s="73"/>
      <c r="WXB471" s="129"/>
      <c r="WXC471" s="73"/>
      <c r="WXD471" s="129"/>
      <c r="WXE471" s="73"/>
      <c r="WXF471" s="129"/>
      <c r="WXG471" s="73"/>
      <c r="WXH471" s="129"/>
      <c r="WXI471" s="73"/>
      <c r="WXJ471" s="129"/>
      <c r="WXK471" s="73"/>
      <c r="WXL471" s="129"/>
      <c r="WXM471" s="73"/>
      <c r="WXN471" s="129"/>
      <c r="WXO471" s="73"/>
      <c r="WXP471" s="129"/>
      <c r="WXQ471" s="73"/>
      <c r="WXR471" s="129"/>
      <c r="WXS471" s="73"/>
      <c r="WXT471" s="129"/>
      <c r="WXU471" s="73"/>
      <c r="WXV471" s="129"/>
      <c r="WXW471" s="73"/>
      <c r="WXX471" s="129"/>
      <c r="WXY471" s="73"/>
      <c r="WXZ471" s="129"/>
      <c r="WYA471" s="73"/>
      <c r="WYB471" s="129"/>
      <c r="WYC471" s="73"/>
      <c r="WYD471" s="129"/>
      <c r="WYE471" s="73"/>
      <c r="WYF471" s="129"/>
      <c r="WYG471" s="73"/>
      <c r="WYH471" s="129"/>
      <c r="WYI471" s="73"/>
      <c r="WYJ471" s="129"/>
      <c r="WYK471" s="73"/>
      <c r="WYL471" s="129"/>
      <c r="WYM471" s="73"/>
      <c r="WYN471" s="129"/>
      <c r="WYO471" s="73"/>
      <c r="WYP471" s="129"/>
      <c r="WYQ471" s="73"/>
      <c r="WYR471" s="129"/>
      <c r="WYS471" s="73"/>
      <c r="WYT471" s="129"/>
      <c r="WYU471" s="73"/>
      <c r="WYV471" s="129"/>
      <c r="WYW471" s="73"/>
      <c r="WYX471" s="129"/>
      <c r="WYY471" s="73"/>
      <c r="WYZ471" s="129"/>
      <c r="WZA471" s="73"/>
      <c r="WZB471" s="129"/>
      <c r="WZC471" s="73"/>
      <c r="WZD471" s="129"/>
      <c r="WZE471" s="73"/>
      <c r="WZF471" s="129"/>
      <c r="WZG471" s="73"/>
      <c r="WZH471" s="129"/>
      <c r="WZI471" s="73"/>
      <c r="WZJ471" s="129"/>
      <c r="WZK471" s="73"/>
      <c r="WZL471" s="129"/>
      <c r="WZM471" s="73"/>
      <c r="WZN471" s="129"/>
      <c r="WZO471" s="73"/>
      <c r="WZP471" s="129"/>
      <c r="WZQ471" s="73"/>
      <c r="WZR471" s="129"/>
      <c r="WZS471" s="73"/>
      <c r="WZT471" s="129"/>
      <c r="WZU471" s="73"/>
      <c r="WZV471" s="129"/>
      <c r="WZW471" s="73"/>
      <c r="WZX471" s="129"/>
      <c r="WZY471" s="73"/>
      <c r="WZZ471" s="129"/>
      <c r="XAA471" s="73"/>
      <c r="XAB471" s="129"/>
      <c r="XAC471" s="73"/>
      <c r="XAD471" s="129"/>
      <c r="XAE471" s="73"/>
      <c r="XAF471" s="129"/>
      <c r="XAG471" s="73"/>
      <c r="XAH471" s="129"/>
      <c r="XAI471" s="73"/>
      <c r="XAJ471" s="129"/>
      <c r="XAK471" s="73"/>
      <c r="XAL471" s="129"/>
      <c r="XAM471" s="73"/>
      <c r="XAN471" s="129"/>
      <c r="XAO471" s="73"/>
      <c r="XAP471" s="129"/>
      <c r="XAQ471" s="73"/>
      <c r="XAR471" s="129"/>
      <c r="XAS471" s="73"/>
      <c r="XAT471" s="129"/>
      <c r="XAU471" s="73"/>
      <c r="XAV471" s="129"/>
      <c r="XAW471" s="73"/>
      <c r="XAX471" s="129"/>
      <c r="XAY471" s="73"/>
      <c r="XAZ471" s="129"/>
      <c r="XBA471" s="73"/>
      <c r="XBB471" s="129"/>
      <c r="XBC471" s="73"/>
      <c r="XBD471" s="129"/>
      <c r="XBE471" s="73"/>
      <c r="XBF471" s="129"/>
      <c r="XBG471" s="73"/>
      <c r="XBH471" s="129"/>
      <c r="XBI471" s="73"/>
      <c r="XBJ471" s="129"/>
      <c r="XBK471" s="73"/>
      <c r="XBL471" s="129"/>
      <c r="XBM471" s="73"/>
      <c r="XBN471" s="129"/>
      <c r="XBO471" s="73"/>
      <c r="XBP471" s="129"/>
      <c r="XBQ471" s="73"/>
      <c r="XBR471" s="129"/>
      <c r="XBS471" s="73"/>
      <c r="XBT471" s="129"/>
      <c r="XBU471" s="73"/>
      <c r="XBV471" s="129"/>
      <c r="XBW471" s="73"/>
      <c r="XBX471" s="129"/>
      <c r="XBY471" s="73"/>
      <c r="XBZ471" s="129"/>
      <c r="XCA471" s="73"/>
      <c r="XCB471" s="129"/>
      <c r="XCC471" s="73"/>
      <c r="XCD471" s="129"/>
      <c r="XCE471" s="73"/>
      <c r="XCF471" s="129"/>
      <c r="XCG471" s="73"/>
      <c r="XCH471" s="129"/>
      <c r="XCI471" s="73"/>
      <c r="XCJ471" s="129"/>
      <c r="XCK471" s="73"/>
      <c r="XCL471" s="129"/>
      <c r="XCM471" s="73"/>
      <c r="XCN471" s="129"/>
      <c r="XCO471" s="73"/>
      <c r="XCP471" s="129"/>
      <c r="XCQ471" s="73"/>
      <c r="XCR471" s="129"/>
      <c r="XCS471" s="73"/>
      <c r="XCT471" s="129"/>
      <c r="XCU471" s="73"/>
      <c r="XCV471" s="129"/>
      <c r="XCW471" s="73"/>
      <c r="XCX471" s="129"/>
      <c r="XCY471" s="73"/>
      <c r="XCZ471" s="129"/>
      <c r="XDA471" s="73"/>
      <c r="XDB471" s="129"/>
      <c r="XDC471" s="73"/>
      <c r="XDD471" s="129"/>
      <c r="XDE471" s="73"/>
      <c r="XDF471" s="129"/>
      <c r="XDG471" s="73"/>
      <c r="XDH471" s="129"/>
      <c r="XDI471" s="73"/>
      <c r="XDJ471" s="129"/>
      <c r="XDK471" s="73"/>
      <c r="XDL471" s="129"/>
      <c r="XDM471" s="73"/>
      <c r="XDN471" s="129"/>
      <c r="XDO471" s="73"/>
      <c r="XDP471" s="129"/>
      <c r="XDQ471" s="73"/>
      <c r="XDR471" s="129"/>
      <c r="XDS471" s="73"/>
      <c r="XDT471" s="129"/>
      <c r="XDU471" s="73"/>
      <c r="XDV471" s="129"/>
      <c r="XDW471" s="73"/>
      <c r="XDX471" s="129"/>
      <c r="XDY471" s="73"/>
      <c r="XDZ471" s="129"/>
      <c r="XEA471" s="73"/>
      <c r="XEB471" s="129"/>
      <c r="XEC471" s="73"/>
      <c r="XED471" s="129"/>
      <c r="XEE471" s="73"/>
      <c r="XEF471" s="129"/>
      <c r="XEG471" s="73"/>
      <c r="XEH471" s="129"/>
      <c r="XEI471" s="73"/>
      <c r="XEJ471" s="129"/>
      <c r="XEK471" s="73"/>
      <c r="XEL471" s="129"/>
      <c r="XEM471" s="73"/>
      <c r="XEN471" s="129"/>
      <c r="XEO471" s="73"/>
      <c r="XEP471" s="129"/>
      <c r="XEQ471" s="73"/>
      <c r="XER471" s="129"/>
      <c r="XES471" s="73"/>
      <c r="XET471" s="129"/>
      <c r="XEU471" s="73"/>
      <c r="XEV471" s="129"/>
      <c r="XEW471" s="73"/>
      <c r="XEX471" s="129"/>
      <c r="XEY471" s="73"/>
      <c r="XEZ471" s="129"/>
      <c r="XFA471" s="73"/>
      <c r="XFB471" s="129"/>
      <c r="XFC471" s="73"/>
    </row>
    <row r="472" spans="1:16383" ht="75" hidden="1" customHeight="1" x14ac:dyDescent="0.25">
      <c r="B472" s="223"/>
      <c r="C472" s="231" t="s">
        <v>590</v>
      </c>
      <c r="D472" s="114" t="str">
        <f>IF(D464="yes","Answer Required","N/A")</f>
        <v>N/A</v>
      </c>
      <c r="E472" s="98"/>
    </row>
    <row r="473" spans="1:16383" ht="30.75" hidden="1" customHeight="1" x14ac:dyDescent="0.25">
      <c r="B473" s="223"/>
      <c r="C473" s="231" t="s">
        <v>591</v>
      </c>
      <c r="D473" s="114" t="str">
        <f>IF(D472="yes","Answer Required","N/A")</f>
        <v>N/A</v>
      </c>
    </row>
    <row r="474" spans="1:16383" ht="41.25" hidden="1" customHeight="1" x14ac:dyDescent="0.25">
      <c r="B474" s="223"/>
      <c r="C474" s="231" t="s">
        <v>592</v>
      </c>
      <c r="D474" s="114" t="str">
        <f t="shared" ref="D474:D476" si="1">IF(D473="yes","Answer Required","N/A")</f>
        <v>N/A</v>
      </c>
    </row>
    <row r="475" spans="1:16383" ht="30" hidden="1" customHeight="1" x14ac:dyDescent="0.25">
      <c r="B475" s="223"/>
      <c r="C475" s="231" t="s">
        <v>593</v>
      </c>
      <c r="D475" s="114" t="str">
        <f t="shared" si="1"/>
        <v>N/A</v>
      </c>
      <c r="E475" s="98"/>
    </row>
    <row r="476" spans="1:16383" ht="30" hidden="1" customHeight="1" x14ac:dyDescent="0.25">
      <c r="B476" s="223"/>
      <c r="C476" s="231" t="s">
        <v>594</v>
      </c>
      <c r="D476" s="114" t="str">
        <f t="shared" si="1"/>
        <v>N/A</v>
      </c>
      <c r="E476" s="98"/>
    </row>
    <row r="477" spans="1:16383" ht="57.75" hidden="1" customHeight="1" x14ac:dyDescent="0.25">
      <c r="B477" s="223"/>
      <c r="C477" s="236" t="s">
        <v>595</v>
      </c>
      <c r="D477" s="98"/>
      <c r="E477" s="98"/>
    </row>
    <row r="478" spans="1:16383" ht="12.75" hidden="1" customHeight="1" x14ac:dyDescent="0.25">
      <c r="B478" s="223"/>
      <c r="C478" s="68"/>
      <c r="D478" s="98"/>
      <c r="E478" s="98"/>
    </row>
    <row r="479" spans="1:16383" hidden="1" x14ac:dyDescent="0.25">
      <c r="D479" s="98"/>
      <c r="E479" s="98"/>
    </row>
    <row r="480" spans="1:16383" hidden="1" x14ac:dyDescent="0.25"/>
    <row r="481" spans="2:4" ht="33.75" customHeight="1" x14ac:dyDescent="0.25">
      <c r="B481" s="73" t="s">
        <v>183</v>
      </c>
      <c r="C481" s="237" t="s">
        <v>280</v>
      </c>
      <c r="D481" s="230"/>
    </row>
    <row r="482" spans="2:4" ht="152.4" customHeight="1" x14ac:dyDescent="0.25">
      <c r="C482" s="238" t="s">
        <v>797</v>
      </c>
      <c r="D482" s="11" t="s">
        <v>288</v>
      </c>
    </row>
    <row r="483" spans="2:4" ht="12.75" hidden="1" customHeight="1" x14ac:dyDescent="0.25"/>
    <row r="484" spans="2:4" x14ac:dyDescent="0.25">
      <c r="C484" s="9" t="str">
        <f>IF(D482="yes","Answer Required","N/A")</f>
        <v>N/A</v>
      </c>
    </row>
    <row r="486" spans="2:4" ht="256.95" customHeight="1" x14ac:dyDescent="0.25">
      <c r="B486" s="73" t="s">
        <v>663</v>
      </c>
      <c r="C486" s="239" t="s">
        <v>820</v>
      </c>
    </row>
    <row r="487" spans="2:4" ht="173.25" customHeight="1" x14ac:dyDescent="0.25">
      <c r="C487" s="240" t="s">
        <v>664</v>
      </c>
    </row>
    <row r="488" spans="2:4" ht="58.5" customHeight="1" x14ac:dyDescent="0.25">
      <c r="C488" s="241" t="s">
        <v>286</v>
      </c>
      <c r="D488" s="11" t="s">
        <v>288</v>
      </c>
    </row>
    <row r="489" spans="2:4" x14ac:dyDescent="0.25">
      <c r="C489" s="9" t="str">
        <f>IF(D488="yes","Answer Required","N/A")</f>
        <v>N/A</v>
      </c>
    </row>
    <row r="490" spans="2:4" ht="24" customHeight="1" x14ac:dyDescent="0.25">
      <c r="C490" s="242" t="s">
        <v>665</v>
      </c>
      <c r="D490" s="12" t="str">
        <f>IF(D488="yes","Answer Required","N/A")</f>
        <v>N/A</v>
      </c>
    </row>
    <row r="491" spans="2:4" ht="22.5" customHeight="1" x14ac:dyDescent="0.25">
      <c r="C491" s="242" t="s">
        <v>666</v>
      </c>
      <c r="D491" s="12" t="str">
        <f>IF(D490="yes","Answer Required","N/A")</f>
        <v>N/A</v>
      </c>
    </row>
    <row r="492" spans="2:4" ht="33.75" customHeight="1" x14ac:dyDescent="0.25">
      <c r="C492" s="243" t="s">
        <v>819</v>
      </c>
      <c r="D492" s="12" t="str">
        <f>IF(D488="yes","Answer Required","N/A")</f>
        <v>N/A</v>
      </c>
    </row>
    <row r="493" spans="2:4" x14ac:dyDescent="0.25">
      <c r="C493" s="9" t="str">
        <f>IF($D$492="yes","Answer Required","N/A")</f>
        <v>N/A</v>
      </c>
    </row>
    <row r="494" spans="2:4" x14ac:dyDescent="0.25">
      <c r="C494" s="244"/>
    </row>
    <row r="495" spans="2:4" ht="26.25" hidden="1" customHeight="1" x14ac:dyDescent="0.25">
      <c r="B495" s="223"/>
      <c r="C495" s="245"/>
    </row>
    <row r="496" spans="2:4" ht="60" customHeight="1" x14ac:dyDescent="0.25">
      <c r="B496" s="73" t="s">
        <v>667</v>
      </c>
      <c r="C496" s="246" t="s">
        <v>262</v>
      </c>
    </row>
    <row r="497" spans="2:5" ht="108" customHeight="1" x14ac:dyDescent="0.25">
      <c r="C497" s="241" t="s">
        <v>260</v>
      </c>
    </row>
    <row r="498" spans="2:5" ht="58.5" customHeight="1" x14ac:dyDescent="0.25">
      <c r="C498" s="241" t="s">
        <v>269</v>
      </c>
      <c r="D498" s="11" t="s">
        <v>288</v>
      </c>
    </row>
    <row r="499" spans="2:5" x14ac:dyDescent="0.25">
      <c r="C499" s="10" t="str">
        <f>IF(D498="yes","Answer Required","N/A")</f>
        <v>N/A</v>
      </c>
    </row>
    <row r="500" spans="2:5" ht="35.25" customHeight="1" x14ac:dyDescent="0.25">
      <c r="C500" s="241" t="s">
        <v>798</v>
      </c>
      <c r="D500" s="12" t="str">
        <f>IF(D498="yes","Answer Required","N/A")</f>
        <v>N/A</v>
      </c>
    </row>
    <row r="501" spans="2:5" x14ac:dyDescent="0.25">
      <c r="C501" s="10" t="str">
        <f>IF(D500="yes","Answer Required","N/A")</f>
        <v>N/A</v>
      </c>
    </row>
    <row r="502" spans="2:5" x14ac:dyDescent="0.25">
      <c r="C502" s="248"/>
    </row>
    <row r="504" spans="2:5" ht="124.5" customHeight="1" x14ac:dyDescent="0.25">
      <c r="B504" s="214" t="s">
        <v>58</v>
      </c>
      <c r="C504" s="101" t="s">
        <v>523</v>
      </c>
      <c r="D504" s="98"/>
    </row>
    <row r="505" spans="2:5" ht="245.4" customHeight="1" x14ac:dyDescent="0.25">
      <c r="B505" s="214"/>
      <c r="C505" s="246" t="s">
        <v>668</v>
      </c>
      <c r="D505" s="98"/>
    </row>
    <row r="506" spans="2:5" ht="81" customHeight="1" x14ac:dyDescent="0.25">
      <c r="B506" s="214"/>
      <c r="C506" s="249" t="s">
        <v>799</v>
      </c>
      <c r="D506" s="11" t="s">
        <v>288</v>
      </c>
    </row>
    <row r="507" spans="2:5" x14ac:dyDescent="0.25">
      <c r="B507" s="214"/>
      <c r="C507" s="117" t="s">
        <v>281</v>
      </c>
      <c r="D507" s="118"/>
      <c r="E507" s="250"/>
    </row>
    <row r="508" spans="2:5" x14ac:dyDescent="0.25">
      <c r="B508" s="223"/>
      <c r="C508" s="17" t="str">
        <f>IF(D506="yes","Answer Required","N/A")</f>
        <v>N/A</v>
      </c>
      <c r="D508" s="74"/>
      <c r="E508" s="74"/>
    </row>
    <row r="509" spans="2:5" x14ac:dyDescent="0.25">
      <c r="B509" s="223"/>
      <c r="D509" s="74"/>
      <c r="E509" s="74"/>
    </row>
    <row r="510" spans="2:5" hidden="1" x14ac:dyDescent="0.25">
      <c r="B510" s="223"/>
      <c r="D510" s="74"/>
      <c r="E510" s="74"/>
    </row>
    <row r="511" spans="2:5" hidden="1" x14ac:dyDescent="0.25">
      <c r="B511" s="223"/>
      <c r="D511" s="74"/>
      <c r="E511" s="74"/>
    </row>
    <row r="512" spans="2:5" hidden="1" x14ac:dyDescent="0.25">
      <c r="B512" s="223"/>
      <c r="D512" s="74"/>
      <c r="E512" s="74"/>
    </row>
    <row r="513" spans="2:12" x14ac:dyDescent="0.25">
      <c r="B513" s="214"/>
      <c r="D513" s="74"/>
      <c r="E513" s="74"/>
    </row>
    <row r="514" spans="2:12" ht="349.95" customHeight="1" x14ac:dyDescent="0.25">
      <c r="B514" s="214" t="s">
        <v>178</v>
      </c>
      <c r="C514" s="339" t="s">
        <v>793</v>
      </c>
      <c r="D514" s="252"/>
      <c r="E514" s="252"/>
    </row>
    <row r="515" spans="2:12" ht="136.94999999999999" customHeight="1" x14ac:dyDescent="0.25">
      <c r="B515" s="223"/>
      <c r="C515" s="138" t="s">
        <v>818</v>
      </c>
      <c r="D515" s="74"/>
      <c r="E515" s="74"/>
    </row>
    <row r="516" spans="2:12" x14ac:dyDescent="0.25">
      <c r="B516" s="223"/>
      <c r="D516" s="74"/>
      <c r="E516" s="74"/>
    </row>
    <row r="517" spans="2:12" ht="26.4" x14ac:dyDescent="0.25">
      <c r="B517" s="214"/>
      <c r="C517" s="253" t="s">
        <v>708</v>
      </c>
      <c r="D517" s="12" t="s">
        <v>288</v>
      </c>
      <c r="K517" s="62"/>
      <c r="L517" s="61"/>
    </row>
    <row r="518" spans="2:12" x14ac:dyDescent="0.25">
      <c r="B518" s="61"/>
      <c r="C518" s="254" t="s">
        <v>374</v>
      </c>
      <c r="D518" s="74"/>
    </row>
    <row r="519" spans="2:12" x14ac:dyDescent="0.25">
      <c r="C519" s="255" t="s">
        <v>371</v>
      </c>
      <c r="D519" s="255" t="s">
        <v>297</v>
      </c>
      <c r="K519" s="62"/>
      <c r="L519" s="61"/>
    </row>
    <row r="520" spans="2:12" ht="27" customHeight="1" x14ac:dyDescent="0.25">
      <c r="C520" s="256" t="s">
        <v>776</v>
      </c>
      <c r="D520" s="12" t="str">
        <f>IF(D517="Yes","Answer Required","N/A")</f>
        <v>N/A</v>
      </c>
      <c r="K520" s="62"/>
      <c r="L520" s="61"/>
    </row>
    <row r="521" spans="2:12" ht="45" customHeight="1" x14ac:dyDescent="0.25">
      <c r="C521" s="253" t="s">
        <v>650</v>
      </c>
      <c r="D521" s="12" t="str">
        <f>IF(D517="Yes","Answer Required","N/A")</f>
        <v>N/A</v>
      </c>
      <c r="K521" s="62"/>
      <c r="L521" s="61"/>
    </row>
    <row r="522" spans="2:12" ht="54" customHeight="1" x14ac:dyDescent="0.25">
      <c r="C522" s="253" t="s">
        <v>575</v>
      </c>
      <c r="D522" s="12" t="str">
        <f>IF(D517="Yes","Answer Required","N/A")</f>
        <v>N/A</v>
      </c>
      <c r="K522" s="62"/>
      <c r="L522" s="61"/>
    </row>
    <row r="523" spans="2:12" ht="46.2" customHeight="1" x14ac:dyDescent="0.25">
      <c r="C523" s="253" t="s">
        <v>773</v>
      </c>
      <c r="D523" s="12" t="str">
        <f>IF(D517="Yes","Answer Required","N/A")</f>
        <v>N/A</v>
      </c>
      <c r="K523" s="62"/>
      <c r="L523" s="61"/>
    </row>
    <row r="524" spans="2:12" ht="33" customHeight="1" x14ac:dyDescent="0.25">
      <c r="C524" s="253" t="s">
        <v>375</v>
      </c>
      <c r="D524" s="12" t="str">
        <f>IF(D517="Yes","Answer Required","N/A")</f>
        <v>N/A</v>
      </c>
      <c r="K524" s="62"/>
      <c r="L524" s="61"/>
    </row>
    <row r="525" spans="2:12" ht="46.2" customHeight="1" x14ac:dyDescent="0.25">
      <c r="C525" s="253" t="s">
        <v>580</v>
      </c>
      <c r="D525" s="12" t="str">
        <f>IF(D517="Yes","Answer Required","N/A")</f>
        <v>N/A</v>
      </c>
      <c r="K525" s="62"/>
      <c r="L525" s="61"/>
    </row>
    <row r="526" spans="2:12" ht="36.75" customHeight="1" x14ac:dyDescent="0.25">
      <c r="C526" s="253" t="s">
        <v>486</v>
      </c>
      <c r="D526" s="12" t="str">
        <f>IF(D517="Yes","Answer Required","N/A")</f>
        <v>N/A</v>
      </c>
      <c r="K526" s="62"/>
      <c r="L526" s="61"/>
    </row>
    <row r="527" spans="2:12" ht="28.95" customHeight="1" x14ac:dyDescent="0.25">
      <c r="C527" s="253" t="s">
        <v>485</v>
      </c>
      <c r="D527" s="12" t="str">
        <f>IF(D517="Yes","Answer Required","N/A")</f>
        <v>N/A</v>
      </c>
      <c r="K527" s="62"/>
      <c r="L527" s="61"/>
    </row>
    <row r="528" spans="2:12" ht="15" hidden="1" customHeight="1" x14ac:dyDescent="0.25">
      <c r="C528" s="257" t="s">
        <v>413</v>
      </c>
      <c r="D528" s="12" t="str">
        <f t="shared" ref="D528:D529" si="2">IF($D$517="Yes","Answer Required","N/A")</f>
        <v>N/A</v>
      </c>
      <c r="K528" s="62"/>
      <c r="L528" s="61"/>
    </row>
    <row r="529" spans="2:12" ht="23.25" hidden="1" customHeight="1" x14ac:dyDescent="0.25">
      <c r="C529" s="257" t="s">
        <v>414</v>
      </c>
      <c r="D529" s="12" t="str">
        <f t="shared" si="2"/>
        <v>N/A</v>
      </c>
      <c r="K529" s="62"/>
      <c r="L529" s="61"/>
    </row>
    <row r="530" spans="2:12" ht="34.950000000000003" customHeight="1" x14ac:dyDescent="0.25">
      <c r="C530" s="253" t="s">
        <v>651</v>
      </c>
      <c r="D530" s="12" t="str">
        <f>IF(D517="Yes","Answer Required","N/A")</f>
        <v>N/A</v>
      </c>
      <c r="K530" s="62"/>
      <c r="L530" s="61"/>
    </row>
    <row r="531" spans="2:12" ht="30" customHeight="1" x14ac:dyDescent="0.25">
      <c r="C531" s="253" t="s">
        <v>491</v>
      </c>
      <c r="D531" s="12" t="str">
        <f>IF(D517="Yes","Answer Required","N/A")</f>
        <v>N/A</v>
      </c>
      <c r="K531" s="62"/>
      <c r="L531" s="61"/>
    </row>
    <row r="532" spans="2:12" ht="16.2" customHeight="1" x14ac:dyDescent="0.25">
      <c r="C532" s="253" t="s">
        <v>670</v>
      </c>
      <c r="D532" s="12" t="str">
        <f>IF(D517="Yes","Answer Required","N/A")</f>
        <v>N/A</v>
      </c>
      <c r="K532" s="62"/>
      <c r="L532" s="61"/>
    </row>
    <row r="533" spans="2:12" ht="60.6" customHeight="1" x14ac:dyDescent="0.25">
      <c r="C533" s="253" t="s">
        <v>777</v>
      </c>
      <c r="D533" s="12" t="str">
        <f>IF(D517="Yes","Answer Required","N/A")</f>
        <v>N/A</v>
      </c>
      <c r="K533" s="62"/>
      <c r="L533" s="61"/>
    </row>
    <row r="534" spans="2:12" ht="23.25" customHeight="1" x14ac:dyDescent="0.25">
      <c r="B534" s="61" t="s">
        <v>178</v>
      </c>
      <c r="C534" s="258" t="s">
        <v>378</v>
      </c>
      <c r="D534" s="259"/>
      <c r="E534" s="74"/>
    </row>
    <row r="535" spans="2:12" ht="26.4" x14ac:dyDescent="0.25">
      <c r="B535" s="214"/>
      <c r="C535" s="253" t="s">
        <v>709</v>
      </c>
      <c r="D535" s="12" t="s">
        <v>288</v>
      </c>
      <c r="K535" s="62"/>
      <c r="L535" s="61"/>
    </row>
    <row r="536" spans="2:12" x14ac:dyDescent="0.25">
      <c r="B536" s="61"/>
      <c r="C536" s="254" t="s">
        <v>373</v>
      </c>
      <c r="D536" s="74"/>
      <c r="K536" s="62"/>
      <c r="L536" s="61"/>
    </row>
    <row r="537" spans="2:12" x14ac:dyDescent="0.25">
      <c r="C537" s="255" t="s">
        <v>372</v>
      </c>
      <c r="D537" s="255" t="s">
        <v>297</v>
      </c>
      <c r="K537" s="62"/>
      <c r="L537" s="61"/>
    </row>
    <row r="538" spans="2:12" ht="38.4" customHeight="1" x14ac:dyDescent="0.25">
      <c r="C538" s="256" t="s">
        <v>778</v>
      </c>
      <c r="D538" s="12" t="str">
        <f>IF(D535="Yes","Answer Required","N/A")</f>
        <v>N/A</v>
      </c>
      <c r="K538" s="62"/>
      <c r="L538" s="61"/>
    </row>
    <row r="539" spans="2:12" ht="55.5" hidden="1" customHeight="1" x14ac:dyDescent="0.25">
      <c r="C539" s="257" t="s">
        <v>634</v>
      </c>
      <c r="D539" s="12" t="str">
        <f>IF(D535="Yes","Answer Required","N/A")</f>
        <v>N/A</v>
      </c>
      <c r="K539" s="62"/>
      <c r="L539" s="61"/>
    </row>
    <row r="540" spans="2:12" ht="42" hidden="1" customHeight="1" x14ac:dyDescent="0.25">
      <c r="C540" s="257" t="s">
        <v>635</v>
      </c>
      <c r="D540" s="12" t="str">
        <f>IF(D535="Yes","Answer Required","N/A")</f>
        <v>N/A</v>
      </c>
      <c r="K540" s="62"/>
      <c r="L540" s="61"/>
    </row>
    <row r="541" spans="2:12" ht="44.4" customHeight="1" x14ac:dyDescent="0.25">
      <c r="C541" s="253" t="s">
        <v>649</v>
      </c>
      <c r="D541" s="12" t="str">
        <f>IF(D535="Yes","Answer Required","N/A")</f>
        <v>N/A</v>
      </c>
      <c r="K541" s="62"/>
      <c r="L541" s="61"/>
    </row>
    <row r="542" spans="2:12" ht="60.6" customHeight="1" x14ac:dyDescent="0.25">
      <c r="C542" s="253" t="s">
        <v>636</v>
      </c>
      <c r="D542" s="12" t="str">
        <f>IF(D535="Yes","Answer Required","N/A")</f>
        <v>N/A</v>
      </c>
      <c r="K542" s="62"/>
      <c r="L542" s="61"/>
    </row>
    <row r="543" spans="2:12" ht="46.2" customHeight="1" x14ac:dyDescent="0.25">
      <c r="C543" s="253" t="s">
        <v>637</v>
      </c>
      <c r="D543" s="12" t="str">
        <f>IF(D535="Yes","Answer Required","N/A")</f>
        <v>N/A</v>
      </c>
      <c r="K543" s="62"/>
      <c r="L543" s="61"/>
    </row>
    <row r="544" spans="2:12" ht="42.75" customHeight="1" x14ac:dyDescent="0.25">
      <c r="C544" s="253" t="s">
        <v>638</v>
      </c>
      <c r="D544" s="12" t="str">
        <f>IF(D535="Yes","Answer Required","N/A")</f>
        <v>N/A</v>
      </c>
      <c r="K544" s="62"/>
      <c r="L544" s="61"/>
    </row>
    <row r="545" spans="2:12" ht="47.25" customHeight="1" x14ac:dyDescent="0.25">
      <c r="C545" s="253" t="s">
        <v>639</v>
      </c>
      <c r="D545" s="12" t="str">
        <f>IF(D535="Yes","Answer Required","N/A")</f>
        <v>N/A</v>
      </c>
      <c r="K545" s="62"/>
      <c r="L545" s="61"/>
    </row>
    <row r="546" spans="2:12" ht="31.5" customHeight="1" x14ac:dyDescent="0.25">
      <c r="C546" s="253" t="s">
        <v>640</v>
      </c>
      <c r="D546" s="12" t="str">
        <f>IF(D535="Yes","Answer Required","N/A")</f>
        <v>N/A</v>
      </c>
      <c r="K546" s="62"/>
      <c r="L546" s="61"/>
    </row>
    <row r="547" spans="2:12" ht="28.5" customHeight="1" x14ac:dyDescent="0.25">
      <c r="C547" s="253" t="s">
        <v>641</v>
      </c>
      <c r="D547" s="12" t="str">
        <f>IF(D535="Yes","Answer Required","N/A")</f>
        <v>N/A</v>
      </c>
      <c r="K547" s="62"/>
      <c r="L547" s="61"/>
    </row>
    <row r="548" spans="2:12" ht="30.75" customHeight="1" x14ac:dyDescent="0.25">
      <c r="C548" s="253" t="s">
        <v>642</v>
      </c>
      <c r="D548" s="12" t="str">
        <f>IF(D535="Yes","Answer Required","N/A")</f>
        <v>N/A</v>
      </c>
      <c r="K548" s="62"/>
      <c r="L548" s="61"/>
    </row>
    <row r="549" spans="2:12" ht="30" customHeight="1" x14ac:dyDescent="0.25">
      <c r="C549" s="253" t="s">
        <v>643</v>
      </c>
      <c r="D549" s="12" t="str">
        <f>IF(D535="Yes","Answer Required","N/A")</f>
        <v>N/A</v>
      </c>
      <c r="K549" s="62"/>
      <c r="L549" s="61"/>
    </row>
    <row r="550" spans="2:12" ht="43.5" customHeight="1" x14ac:dyDescent="0.25">
      <c r="C550" s="253" t="s">
        <v>644</v>
      </c>
      <c r="D550" s="12" t="str">
        <f>IF(D535="Yes","Answer Required","N/A")</f>
        <v>N/A</v>
      </c>
      <c r="K550" s="62"/>
      <c r="L550" s="61"/>
    </row>
    <row r="551" spans="2:12" ht="26.4" x14ac:dyDescent="0.25">
      <c r="C551" s="253" t="s">
        <v>645</v>
      </c>
      <c r="D551" s="12" t="str">
        <f>IF(D535="Yes","Answer Required","N/A")</f>
        <v>N/A</v>
      </c>
      <c r="K551" s="62"/>
      <c r="L551" s="61"/>
    </row>
    <row r="552" spans="2:12" ht="22.5" customHeight="1" x14ac:dyDescent="0.25">
      <c r="C552" s="253" t="s">
        <v>671</v>
      </c>
      <c r="D552" s="12" t="str">
        <f>IF(D535="Yes","Answer Required","N/A")</f>
        <v>N/A</v>
      </c>
      <c r="K552" s="62"/>
      <c r="L552" s="61"/>
    </row>
    <row r="553" spans="2:12" ht="42" customHeight="1" x14ac:dyDescent="0.25">
      <c r="C553" s="253" t="s">
        <v>658</v>
      </c>
      <c r="D553" s="12" t="str">
        <f>IF(D535="Yes","Answer Required","N/A")</f>
        <v>N/A</v>
      </c>
      <c r="K553" s="62"/>
      <c r="L553" s="61"/>
    </row>
    <row r="554" spans="2:12" ht="43.5" customHeight="1" x14ac:dyDescent="0.25">
      <c r="C554" s="260" t="s">
        <v>672</v>
      </c>
      <c r="D554" s="12" t="str">
        <f>IF(D535="Yes","Answer Required","N/A")</f>
        <v>N/A</v>
      </c>
      <c r="K554" s="62"/>
      <c r="L554" s="61"/>
    </row>
    <row r="555" spans="2:12" ht="30" hidden="1" customHeight="1" x14ac:dyDescent="0.25">
      <c r="C555" s="257" t="s">
        <v>415</v>
      </c>
      <c r="D555" s="261" t="str">
        <f t="shared" ref="D555:D556" si="3">IF($D$535="Yes","Answer Required","N/A")</f>
        <v>N/A</v>
      </c>
      <c r="K555" s="62"/>
      <c r="L555" s="61"/>
    </row>
    <row r="556" spans="2:12" ht="34.5" hidden="1" customHeight="1" x14ac:dyDescent="0.25">
      <c r="C556" s="257" t="s">
        <v>416</v>
      </c>
      <c r="D556" s="261" t="str">
        <f t="shared" si="3"/>
        <v>N/A</v>
      </c>
      <c r="K556" s="62"/>
      <c r="L556" s="61"/>
    </row>
    <row r="557" spans="2:12" ht="12.75" customHeight="1" x14ac:dyDescent="0.25">
      <c r="B557" s="223"/>
      <c r="D557" s="74"/>
      <c r="E557" s="74"/>
    </row>
    <row r="558" spans="2:12" ht="12.75" hidden="1" customHeight="1" x14ac:dyDescent="0.25">
      <c r="B558" s="223"/>
      <c r="D558" s="74"/>
      <c r="E558" s="74"/>
    </row>
    <row r="559" spans="2:12" ht="12.75" hidden="1" customHeight="1" x14ac:dyDescent="0.25">
      <c r="B559" s="223"/>
      <c r="D559" s="74"/>
      <c r="E559" s="74"/>
    </row>
    <row r="560" spans="2:12" ht="12.75" hidden="1" customHeight="1" x14ac:dyDescent="0.25">
      <c r="B560" s="223"/>
      <c r="D560" s="74"/>
      <c r="E560" s="74"/>
    </row>
    <row r="561" spans="2:5" ht="12.75" hidden="1" customHeight="1" x14ac:dyDescent="0.25">
      <c r="B561" s="223"/>
      <c r="D561" s="74"/>
      <c r="E561" s="74"/>
    </row>
    <row r="562" spans="2:5" ht="12.75" hidden="1" customHeight="1" x14ac:dyDescent="0.25">
      <c r="B562" s="223"/>
      <c r="D562" s="74"/>
      <c r="E562" s="74"/>
    </row>
    <row r="563" spans="2:5" ht="12.75" hidden="1" customHeight="1" x14ac:dyDescent="0.25">
      <c r="B563" s="223"/>
      <c r="D563" s="74"/>
      <c r="E563" s="74"/>
    </row>
    <row r="564" spans="2:5" ht="12.75" hidden="1" customHeight="1" x14ac:dyDescent="0.25">
      <c r="B564" s="223"/>
      <c r="D564" s="74"/>
      <c r="E564" s="74"/>
    </row>
    <row r="565" spans="2:5" ht="12.75" hidden="1" customHeight="1" x14ac:dyDescent="0.25">
      <c r="B565" s="223"/>
      <c r="D565" s="74"/>
      <c r="E565" s="74"/>
    </row>
    <row r="566" spans="2:5" ht="12.75" hidden="1" customHeight="1" x14ac:dyDescent="0.25">
      <c r="B566" s="223"/>
      <c r="D566" s="74"/>
      <c r="E566" s="74"/>
    </row>
    <row r="567" spans="2:5" ht="12.75" hidden="1" customHeight="1" x14ac:dyDescent="0.25">
      <c r="B567" s="223"/>
      <c r="D567" s="74"/>
      <c r="E567" s="74"/>
    </row>
    <row r="568" spans="2:5" ht="12.75" hidden="1" customHeight="1" x14ac:dyDescent="0.25">
      <c r="B568" s="223"/>
      <c r="D568" s="74"/>
      <c r="E568" s="74"/>
    </row>
    <row r="569" spans="2:5" ht="12.75" hidden="1" customHeight="1" x14ac:dyDescent="0.25">
      <c r="B569" s="223"/>
      <c r="D569" s="74"/>
      <c r="E569" s="74"/>
    </row>
    <row r="570" spans="2:5" ht="12.75" hidden="1" customHeight="1" x14ac:dyDescent="0.25">
      <c r="B570" s="223"/>
      <c r="D570" s="74"/>
      <c r="E570" s="74"/>
    </row>
    <row r="571" spans="2:5" ht="12.75" hidden="1" customHeight="1" x14ac:dyDescent="0.25">
      <c r="B571" s="223"/>
      <c r="D571" s="74"/>
      <c r="E571" s="74"/>
    </row>
    <row r="572" spans="2:5" ht="12.75" hidden="1" customHeight="1" x14ac:dyDescent="0.25">
      <c r="B572" s="223"/>
      <c r="D572" s="74"/>
      <c r="E572" s="74"/>
    </row>
    <row r="573" spans="2:5" ht="12.75" hidden="1" customHeight="1" x14ac:dyDescent="0.25">
      <c r="B573" s="223"/>
      <c r="D573" s="74"/>
      <c r="E573" s="74"/>
    </row>
    <row r="574" spans="2:5" ht="12.75" hidden="1" customHeight="1" x14ac:dyDescent="0.25">
      <c r="B574" s="223"/>
      <c r="D574" s="74"/>
      <c r="E574" s="74"/>
    </row>
    <row r="575" spans="2:5" ht="12.75" hidden="1" customHeight="1" x14ac:dyDescent="0.25">
      <c r="B575" s="223"/>
      <c r="D575" s="74"/>
      <c r="E575" s="74"/>
    </row>
    <row r="576" spans="2:5" hidden="1" x14ac:dyDescent="0.25">
      <c r="B576" s="223"/>
      <c r="C576" s="63"/>
      <c r="D576" s="98"/>
    </row>
    <row r="577" spans="2:8" ht="45" hidden="1" customHeight="1" x14ac:dyDescent="0.25">
      <c r="B577" s="214"/>
      <c r="C577" s="262" t="s">
        <v>455</v>
      </c>
      <c r="D577" s="137" t="s">
        <v>288</v>
      </c>
      <c r="E577" s="352"/>
      <c r="F577" s="352"/>
      <c r="G577" s="352"/>
    </row>
    <row r="578" spans="2:8" ht="61.5" hidden="1" customHeight="1" x14ac:dyDescent="0.25">
      <c r="B578" s="214"/>
      <c r="C578" s="264"/>
      <c r="D578" s="137"/>
      <c r="E578" s="263"/>
      <c r="F578" s="263"/>
      <c r="G578" s="263"/>
    </row>
    <row r="579" spans="2:8" ht="43.5" hidden="1" customHeight="1" x14ac:dyDescent="0.25">
      <c r="B579" s="214"/>
      <c r="C579" s="265"/>
      <c r="D579" s="266"/>
      <c r="E579" s="263"/>
      <c r="F579" s="263"/>
      <c r="G579" s="263"/>
    </row>
    <row r="580" spans="2:8" ht="12.75" hidden="1" customHeight="1" x14ac:dyDescent="0.25">
      <c r="C580" s="267" t="s">
        <v>376</v>
      </c>
      <c r="D580" s="267" t="s">
        <v>297</v>
      </c>
      <c r="E580" s="268"/>
      <c r="F580" s="269"/>
    </row>
    <row r="581" spans="2:8" ht="30.75" hidden="1" customHeight="1" x14ac:dyDescent="0.25">
      <c r="B581" s="223"/>
      <c r="C581" s="262" t="s">
        <v>456</v>
      </c>
      <c r="D581" s="270" t="str">
        <f>IF(D577="Yes","Answer Required","N/A")</f>
        <v>N/A</v>
      </c>
      <c r="E581" s="74"/>
      <c r="F581" s="74"/>
      <c r="G581" s="74"/>
      <c r="H581" s="74"/>
    </row>
    <row r="582" spans="2:8" ht="25.5" hidden="1" customHeight="1" x14ac:dyDescent="0.25">
      <c r="B582" s="223"/>
      <c r="C582" s="262" t="s">
        <v>457</v>
      </c>
      <c r="D582" s="270" t="str">
        <f>IF(D577="Yes","Answer Required","N/A")</f>
        <v>N/A</v>
      </c>
      <c r="E582" s="74"/>
      <c r="F582" s="74"/>
      <c r="G582" s="74"/>
      <c r="H582" s="74"/>
    </row>
    <row r="583" spans="2:8" ht="138.75" hidden="1" customHeight="1" x14ac:dyDescent="0.25">
      <c r="B583" s="223"/>
      <c r="C583" s="262" t="s">
        <v>458</v>
      </c>
      <c r="D583" s="270" t="str">
        <f>IF(D577="Yes","Answer Required","N/A")</f>
        <v>N/A</v>
      </c>
      <c r="E583" s="74"/>
      <c r="F583" s="74"/>
      <c r="G583" s="74"/>
      <c r="H583" s="74"/>
    </row>
    <row r="584" spans="2:8" ht="18" hidden="1" customHeight="1" x14ac:dyDescent="0.25">
      <c r="B584" s="223"/>
      <c r="C584" s="262" t="s">
        <v>459</v>
      </c>
      <c r="D584" s="270" t="str">
        <f>IF(D577="Yes","Answer Required","N/A")</f>
        <v>N/A</v>
      </c>
      <c r="E584" s="74"/>
      <c r="F584" s="74"/>
      <c r="G584" s="74"/>
      <c r="H584" s="74"/>
    </row>
    <row r="585" spans="2:8" ht="33" hidden="1" customHeight="1" x14ac:dyDescent="0.25">
      <c r="B585" s="223"/>
      <c r="C585" s="262" t="s">
        <v>460</v>
      </c>
      <c r="D585" s="270" t="str">
        <f>IF(D577="Yes","Answer Required","N/A")</f>
        <v>N/A</v>
      </c>
      <c r="E585" s="74"/>
      <c r="F585" s="74"/>
      <c r="G585" s="74"/>
      <c r="H585" s="74"/>
    </row>
    <row r="586" spans="2:8" ht="33.75" hidden="1" customHeight="1" x14ac:dyDescent="0.25">
      <c r="B586" s="223"/>
      <c r="C586" s="262" t="s">
        <v>461</v>
      </c>
      <c r="D586" s="270" t="str">
        <f>IF(D577="Yes","Answer Required","N/A")</f>
        <v>N/A</v>
      </c>
      <c r="E586" s="74"/>
      <c r="F586" s="74"/>
      <c r="G586" s="74"/>
      <c r="H586" s="74"/>
    </row>
    <row r="587" spans="2:8" ht="35.25" hidden="1" customHeight="1" x14ac:dyDescent="0.25">
      <c r="B587" s="223"/>
      <c r="C587" s="220"/>
      <c r="D587" s="266"/>
      <c r="E587" s="74"/>
    </row>
    <row r="588" spans="2:8" ht="35.25" hidden="1" customHeight="1" x14ac:dyDescent="0.25">
      <c r="B588" s="223"/>
      <c r="C588" s="220"/>
      <c r="D588" s="266"/>
      <c r="E588" s="74"/>
    </row>
    <row r="589" spans="2:8" ht="24.75" hidden="1" customHeight="1" x14ac:dyDescent="0.25">
      <c r="B589" s="223"/>
      <c r="C589" s="220"/>
      <c r="D589" s="266"/>
      <c r="E589" s="74"/>
    </row>
    <row r="590" spans="2:8" ht="24.75" hidden="1" customHeight="1" x14ac:dyDescent="0.25">
      <c r="B590" s="223"/>
      <c r="C590" s="220"/>
      <c r="D590" s="266"/>
      <c r="E590" s="74"/>
    </row>
    <row r="591" spans="2:8" ht="35.25" hidden="1" customHeight="1" x14ac:dyDescent="0.25">
      <c r="B591" s="223"/>
      <c r="C591" s="220"/>
      <c r="D591" s="266"/>
      <c r="E591" s="74"/>
    </row>
    <row r="592" spans="2:8" ht="25.5" hidden="1" customHeight="1" x14ac:dyDescent="0.25">
      <c r="B592" s="223"/>
      <c r="C592" s="145"/>
      <c r="D592" s="271"/>
      <c r="E592" s="268"/>
      <c r="F592" s="269"/>
    </row>
    <row r="593" spans="1:5" ht="51.75" hidden="1" customHeight="1" x14ac:dyDescent="0.25">
      <c r="B593" s="223"/>
      <c r="C593" s="257" t="s">
        <v>462</v>
      </c>
      <c r="D593" s="137" t="s">
        <v>288</v>
      </c>
      <c r="E593" s="74"/>
    </row>
    <row r="594" spans="1:5" ht="12.75" hidden="1" customHeight="1" x14ac:dyDescent="0.25">
      <c r="C594" s="267" t="s">
        <v>377</v>
      </c>
      <c r="D594" s="267" t="s">
        <v>297</v>
      </c>
    </row>
    <row r="595" spans="1:5" ht="36.75" hidden="1" customHeight="1" x14ac:dyDescent="0.25">
      <c r="B595" s="223"/>
      <c r="C595" s="257" t="s">
        <v>463</v>
      </c>
      <c r="D595" s="270" t="str">
        <f>IF(D593="Yes","Answer Required","N/A")</f>
        <v>N/A</v>
      </c>
    </row>
    <row r="596" spans="1:5" ht="56.25" hidden="1" customHeight="1" x14ac:dyDescent="0.25">
      <c r="B596" s="223"/>
      <c r="C596" s="272" t="s">
        <v>464</v>
      </c>
      <c r="D596" s="270" t="str">
        <f>IF(D593="Yes","Answer Required","N/A")</f>
        <v>N/A</v>
      </c>
    </row>
    <row r="597" spans="1:5" ht="28.5" hidden="1" customHeight="1" x14ac:dyDescent="0.25">
      <c r="B597" s="223"/>
      <c r="C597" s="272" t="s">
        <v>465</v>
      </c>
      <c r="D597" s="270" t="str">
        <f>IF(D593="Yes","Answer Required","N/A")</f>
        <v>N/A</v>
      </c>
    </row>
    <row r="598" spans="1:5" ht="32.25" hidden="1" customHeight="1" x14ac:dyDescent="0.25">
      <c r="B598" s="223"/>
      <c r="C598" s="257" t="s">
        <v>466</v>
      </c>
      <c r="D598" s="270" t="str">
        <f>IF(D593="Yes","Answer Required","N/A")</f>
        <v>N/A</v>
      </c>
    </row>
    <row r="599" spans="1:5" ht="35.25" hidden="1" customHeight="1" x14ac:dyDescent="0.25">
      <c r="B599" s="223"/>
      <c r="C599" s="273"/>
    </row>
    <row r="600" spans="1:5" ht="33" hidden="1" customHeight="1" x14ac:dyDescent="0.25">
      <c r="B600" s="223"/>
      <c r="C600" s="273"/>
    </row>
    <row r="601" spans="1:5" ht="33" hidden="1" customHeight="1" x14ac:dyDescent="0.25">
      <c r="B601" s="223"/>
      <c r="C601" s="273"/>
    </row>
    <row r="602" spans="1:5" ht="33.75" hidden="1" customHeight="1" x14ac:dyDescent="0.25">
      <c r="B602" s="223"/>
      <c r="C602" s="273"/>
    </row>
    <row r="603" spans="1:5" ht="35.25" hidden="1" customHeight="1" x14ac:dyDescent="0.25">
      <c r="B603" s="223"/>
      <c r="C603" s="273"/>
    </row>
    <row r="604" spans="1:5" hidden="1" x14ac:dyDescent="0.25">
      <c r="C604" s="259"/>
    </row>
    <row r="605" spans="1:5" ht="24" customHeight="1" x14ac:dyDescent="0.25">
      <c r="C605" s="63"/>
    </row>
    <row r="606" spans="1:5" ht="34.5" customHeight="1" x14ac:dyDescent="0.25">
      <c r="A606" s="69"/>
      <c r="B606" s="73" t="s">
        <v>296</v>
      </c>
      <c r="C606" s="274" t="s">
        <v>261</v>
      </c>
      <c r="D606" s="11" t="s">
        <v>288</v>
      </c>
    </row>
    <row r="607" spans="1:5" ht="39" customHeight="1" x14ac:dyDescent="0.25">
      <c r="C607" s="274" t="s">
        <v>669</v>
      </c>
      <c r="D607" s="12" t="str">
        <f>IF(D606="yes","Answer Required","N/A")</f>
        <v>N/A</v>
      </c>
    </row>
    <row r="608" spans="1:5" ht="106.5" customHeight="1" x14ac:dyDescent="0.25">
      <c r="C608" s="274" t="s">
        <v>800</v>
      </c>
      <c r="D608" s="98"/>
    </row>
    <row r="609" spans="2:5" x14ac:dyDescent="0.25">
      <c r="C609" s="18" t="str">
        <f>IF(D607="no","Answer Required","N/A")</f>
        <v>N/A</v>
      </c>
    </row>
    <row r="610" spans="2:5" ht="11.25" customHeight="1" x14ac:dyDescent="0.25"/>
    <row r="611" spans="2:5" ht="11.25" hidden="1" customHeight="1" x14ac:dyDescent="0.25">
      <c r="D611" s="103"/>
    </row>
    <row r="612" spans="2:5" ht="11.25" hidden="1" customHeight="1" x14ac:dyDescent="0.25">
      <c r="D612" s="103"/>
      <c r="E612" s="103"/>
    </row>
    <row r="613" spans="2:5" ht="11.25" hidden="1" customHeight="1" x14ac:dyDescent="0.25">
      <c r="D613" s="103"/>
      <c r="E613" s="103"/>
    </row>
    <row r="614" spans="2:5" ht="11.25" hidden="1" customHeight="1" x14ac:dyDescent="0.25">
      <c r="D614" s="103"/>
      <c r="E614" s="103"/>
    </row>
    <row r="615" spans="2:5" ht="11.25" hidden="1" customHeight="1" x14ac:dyDescent="0.25">
      <c r="D615" s="68"/>
      <c r="E615" s="103"/>
    </row>
    <row r="616" spans="2:5" ht="14.25" customHeight="1" x14ac:dyDescent="0.3">
      <c r="C616" s="275"/>
      <c r="D616" s="276"/>
      <c r="E616" s="276"/>
    </row>
    <row r="617" spans="2:5" ht="233.25" customHeight="1" x14ac:dyDescent="0.25">
      <c r="B617" s="73" t="s">
        <v>295</v>
      </c>
      <c r="C617" s="159" t="s">
        <v>817</v>
      </c>
      <c r="D617" s="68"/>
      <c r="E617" s="103"/>
    </row>
    <row r="618" spans="2:5" ht="20.25" hidden="1" customHeight="1" x14ac:dyDescent="0.25">
      <c r="C618" s="73"/>
      <c r="D618" s="68"/>
      <c r="E618" s="103"/>
    </row>
    <row r="619" spans="2:5" ht="66" x14ac:dyDescent="0.25">
      <c r="C619" s="242" t="s">
        <v>730</v>
      </c>
      <c r="D619" s="97" t="s">
        <v>297</v>
      </c>
      <c r="E619" s="103"/>
    </row>
    <row r="620" spans="2:5" ht="47.25" customHeight="1" x14ac:dyDescent="0.25">
      <c r="C620" s="242" t="s">
        <v>342</v>
      </c>
      <c r="D620" s="11" t="s">
        <v>288</v>
      </c>
      <c r="E620" s="103"/>
    </row>
    <row r="621" spans="2:5" ht="56.25" customHeight="1" x14ac:dyDescent="0.25">
      <c r="C621" s="242" t="s">
        <v>790</v>
      </c>
      <c r="D621" s="11" t="s">
        <v>288</v>
      </c>
      <c r="E621" s="103"/>
    </row>
    <row r="622" spans="2:5" ht="56.25" customHeight="1" x14ac:dyDescent="0.25">
      <c r="C622" s="242" t="s">
        <v>467</v>
      </c>
      <c r="D622" s="11" t="s">
        <v>288</v>
      </c>
      <c r="E622" s="103"/>
    </row>
    <row r="623" spans="2:5" ht="45" customHeight="1" x14ac:dyDescent="0.25">
      <c r="C623" s="242" t="s">
        <v>329</v>
      </c>
      <c r="D623" s="11" t="s">
        <v>288</v>
      </c>
      <c r="E623" s="103"/>
    </row>
    <row r="624" spans="2:5" ht="49.5" hidden="1" customHeight="1" x14ac:dyDescent="0.25">
      <c r="C624" s="274"/>
      <c r="D624" s="114"/>
      <c r="E624" s="103"/>
    </row>
    <row r="625" spans="2:5" ht="60" customHeight="1" x14ac:dyDescent="0.25">
      <c r="C625" s="274" t="s">
        <v>801</v>
      </c>
      <c r="D625" s="98"/>
    </row>
    <row r="626" spans="2:5" x14ac:dyDescent="0.25">
      <c r="C626" s="18" t="str">
        <f>IF(OR(D620="Yes",D621="Yes",D622="Yes",D623="Yes",D624="Yes"),"Answer Required","N/A")</f>
        <v>N/A</v>
      </c>
    </row>
    <row r="627" spans="2:5" ht="11.25" hidden="1" customHeight="1" x14ac:dyDescent="0.25"/>
    <row r="628" spans="2:5" ht="11.25" hidden="1" customHeight="1" x14ac:dyDescent="0.25">
      <c r="D628" s="103"/>
    </row>
    <row r="629" spans="2:5" ht="11.25" hidden="1" customHeight="1" x14ac:dyDescent="0.25">
      <c r="D629" s="103"/>
      <c r="E629" s="103"/>
    </row>
    <row r="630" spans="2:5" ht="11.25" hidden="1" customHeight="1" x14ac:dyDescent="0.25">
      <c r="D630" s="103"/>
      <c r="E630" s="103"/>
    </row>
    <row r="631" spans="2:5" ht="11.25" hidden="1" customHeight="1" x14ac:dyDescent="0.25">
      <c r="D631" s="103"/>
      <c r="E631" s="103"/>
    </row>
    <row r="632" spans="2:5" ht="11.25" customHeight="1" x14ac:dyDescent="0.25"/>
    <row r="633" spans="2:5" ht="11.25" customHeight="1" x14ac:dyDescent="0.25"/>
    <row r="634" spans="2:5" ht="285" customHeight="1" x14ac:dyDescent="0.25">
      <c r="B634" s="73" t="s">
        <v>254</v>
      </c>
      <c r="C634" s="274" t="s">
        <v>816</v>
      </c>
      <c r="D634" s="63"/>
      <c r="E634" s="63"/>
    </row>
    <row r="635" spans="2:5" ht="92.25" customHeight="1" x14ac:dyDescent="0.25">
      <c r="C635" s="243" t="s">
        <v>661</v>
      </c>
      <c r="D635" s="11" t="s">
        <v>288</v>
      </c>
    </row>
    <row r="636" spans="2:5" ht="114" customHeight="1" x14ac:dyDescent="0.25">
      <c r="C636" s="242" t="s">
        <v>662</v>
      </c>
      <c r="D636" s="11" t="s">
        <v>288</v>
      </c>
    </row>
    <row r="637" spans="2:5" ht="11.25" customHeight="1" x14ac:dyDescent="0.25"/>
    <row r="638" spans="2:5" ht="11.25" customHeight="1" x14ac:dyDescent="0.25"/>
    <row r="639" spans="2:5" ht="33.6" customHeight="1" x14ac:dyDescent="0.25">
      <c r="B639" s="73" t="s">
        <v>259</v>
      </c>
      <c r="C639" s="274" t="s">
        <v>370</v>
      </c>
    </row>
    <row r="640" spans="2:5" ht="64.5" customHeight="1" x14ac:dyDescent="0.25">
      <c r="C640" s="96" t="s">
        <v>802</v>
      </c>
      <c r="D640" s="11" t="s">
        <v>288</v>
      </c>
    </row>
    <row r="641" spans="2:5" x14ac:dyDescent="0.25">
      <c r="C641" s="10" t="str">
        <f>IF(D640="yes","Answer Required","N/A")</f>
        <v>N/A</v>
      </c>
    </row>
    <row r="642" spans="2:5" ht="28.5" hidden="1" customHeight="1" x14ac:dyDescent="0.25">
      <c r="C642" s="61"/>
    </row>
    <row r="643" spans="2:5" ht="38.25" hidden="1" customHeight="1" x14ac:dyDescent="0.25">
      <c r="C643" s="231" t="s">
        <v>417</v>
      </c>
    </row>
    <row r="644" spans="2:5" ht="48.75" hidden="1" customHeight="1" x14ac:dyDescent="0.25">
      <c r="C644" s="232" t="s">
        <v>418</v>
      </c>
      <c r="D644" s="114" t="s">
        <v>288</v>
      </c>
    </row>
    <row r="645" spans="2:5" ht="12.75" hidden="1" customHeight="1" x14ac:dyDescent="0.25">
      <c r="C645" s="247" t="str">
        <f>IF(D644="yes","Answer Required","N/A")</f>
        <v>N/A</v>
      </c>
    </row>
    <row r="646" spans="2:5" x14ac:dyDescent="0.25">
      <c r="C646" s="61"/>
    </row>
    <row r="647" spans="2:5" ht="75.75" customHeight="1" x14ac:dyDescent="0.25">
      <c r="B647" s="73" t="s">
        <v>293</v>
      </c>
      <c r="C647" s="274" t="s">
        <v>803</v>
      </c>
      <c r="D647" s="11" t="s">
        <v>288</v>
      </c>
    </row>
    <row r="648" spans="2:5" x14ac:dyDescent="0.25">
      <c r="C648" s="10" t="str">
        <f>IF(D647="yes","Answer Required","N/A")</f>
        <v>N/A</v>
      </c>
    </row>
    <row r="649" spans="2:5" ht="30" hidden="1" customHeight="1" x14ac:dyDescent="0.25"/>
    <row r="650" spans="2:5" ht="15" hidden="1" customHeight="1" x14ac:dyDescent="0.25">
      <c r="B650" s="223"/>
      <c r="C650" s="245"/>
      <c r="D650" s="278"/>
      <c r="E650" s="74"/>
    </row>
    <row r="651" spans="2:5" ht="28.5" hidden="1" customHeight="1" x14ac:dyDescent="0.25">
      <c r="B651" s="214" t="s">
        <v>484</v>
      </c>
      <c r="C651" s="246"/>
      <c r="D651" s="211" t="s">
        <v>288</v>
      </c>
      <c r="E651" s="74"/>
    </row>
    <row r="652" spans="2:5" hidden="1" x14ac:dyDescent="0.25">
      <c r="C652" s="246"/>
    </row>
    <row r="653" spans="2:5" ht="24.75" hidden="1" customHeight="1" x14ac:dyDescent="0.25">
      <c r="C653" s="251"/>
    </row>
    <row r="655" spans="2:5" ht="82.5" hidden="1" customHeight="1" x14ac:dyDescent="0.25">
      <c r="B655" s="147" t="s">
        <v>328</v>
      </c>
      <c r="C655" s="279" t="s">
        <v>674</v>
      </c>
      <c r="D655" s="280" t="s">
        <v>288</v>
      </c>
    </row>
    <row r="656" spans="2:5" hidden="1" x14ac:dyDescent="0.25">
      <c r="B656" s="147"/>
      <c r="C656" s="281" t="str">
        <f>IF(D655="yes","Answer Required","N/A")</f>
        <v>N/A</v>
      </c>
      <c r="D656" s="220"/>
    </row>
    <row r="657" spans="2:6" hidden="1" x14ac:dyDescent="0.25"/>
    <row r="658" spans="2:6" ht="94.5" customHeight="1" x14ac:dyDescent="0.25">
      <c r="B658" s="73" t="s">
        <v>328</v>
      </c>
      <c r="C658" s="96" t="s">
        <v>804</v>
      </c>
      <c r="D658" s="13" t="s">
        <v>288</v>
      </c>
    </row>
    <row r="659" spans="2:6" x14ac:dyDescent="0.25">
      <c r="C659" s="10" t="str">
        <f>IF(D658="yes","Answer Required","N/A")</f>
        <v>N/A</v>
      </c>
    </row>
    <row r="660" spans="2:6" ht="17.399999999999999" customHeight="1" x14ac:dyDescent="0.25"/>
    <row r="661" spans="2:6" ht="66" hidden="1" x14ac:dyDescent="0.25">
      <c r="B661" s="73" t="s">
        <v>569</v>
      </c>
      <c r="C661" s="136" t="s">
        <v>710</v>
      </c>
      <c r="D661" s="211" t="s">
        <v>288</v>
      </c>
    </row>
    <row r="662" spans="2:6" hidden="1" x14ac:dyDescent="0.25">
      <c r="C662" s="281" t="str">
        <f>IF(D661="yes","Answer Required","N/A")</f>
        <v>N/A</v>
      </c>
    </row>
    <row r="663" spans="2:6" ht="26.4" hidden="1" x14ac:dyDescent="0.25">
      <c r="C663" s="146" t="s">
        <v>596</v>
      </c>
    </row>
    <row r="664" spans="2:6" hidden="1" x14ac:dyDescent="0.25">
      <c r="C664" s="129"/>
    </row>
    <row r="665" spans="2:6" ht="175.2" customHeight="1" x14ac:dyDescent="0.25">
      <c r="B665" s="73" t="s">
        <v>366</v>
      </c>
      <c r="C665" s="159" t="s">
        <v>796</v>
      </c>
      <c r="D665" s="230"/>
      <c r="E665" s="98"/>
    </row>
    <row r="666" spans="2:6" ht="151.19999999999999" customHeight="1" x14ac:dyDescent="0.25">
      <c r="B666" s="223"/>
      <c r="C666" s="282" t="s">
        <v>805</v>
      </c>
      <c r="D666" s="11" t="s">
        <v>288</v>
      </c>
      <c r="E666" s="98"/>
      <c r="F666" s="68"/>
    </row>
    <row r="667" spans="2:6" ht="231.6" customHeight="1" x14ac:dyDescent="0.25">
      <c r="B667" s="223"/>
      <c r="C667" s="283" t="s">
        <v>806</v>
      </c>
      <c r="D667" s="11" t="str">
        <f>IF(D666="yes","Answer Required","N/A")</f>
        <v>N/A</v>
      </c>
      <c r="E667" s="98"/>
    </row>
    <row r="668" spans="2:6" x14ac:dyDescent="0.25">
      <c r="B668" s="223"/>
      <c r="C668" s="10" t="str">
        <f>IF(D667="yes","Answer Required","N/A")</f>
        <v>N/A</v>
      </c>
      <c r="E668" s="98"/>
    </row>
    <row r="669" spans="2:6" ht="120.75" customHeight="1" x14ac:dyDescent="0.25">
      <c r="B669" s="223"/>
      <c r="C669" s="246" t="s">
        <v>823</v>
      </c>
      <c r="D669" s="11" t="str">
        <f>IF(D666="yes","Answer Required","N/A")</f>
        <v>N/A</v>
      </c>
      <c r="E669" s="98"/>
    </row>
    <row r="670" spans="2:6" ht="91.2" customHeight="1" x14ac:dyDescent="0.25">
      <c r="B670" s="223"/>
      <c r="C670" s="283" t="s">
        <v>807</v>
      </c>
      <c r="D670" s="11" t="str">
        <f>IF(D666="yes","Answer Required","N/A")</f>
        <v>N/A</v>
      </c>
      <c r="E670" s="98"/>
    </row>
    <row r="671" spans="2:6" x14ac:dyDescent="0.25">
      <c r="B671" s="223"/>
      <c r="C671" s="10" t="str">
        <f>IF(D670="yes","Answer Required","N/A")</f>
        <v>N/A</v>
      </c>
      <c r="E671" s="98"/>
    </row>
    <row r="672" spans="2:6" ht="114" customHeight="1" x14ac:dyDescent="0.25">
      <c r="B672" s="223"/>
      <c r="C672" s="283" t="s">
        <v>808</v>
      </c>
      <c r="D672" s="13" t="s">
        <v>288</v>
      </c>
    </row>
    <row r="673" spans="2:5" x14ac:dyDescent="0.25">
      <c r="B673" s="223"/>
      <c r="C673" s="10" t="str">
        <f>IF(D672="yes","Answer Required","N/A")</f>
        <v>N/A</v>
      </c>
      <c r="E673" s="98"/>
    </row>
    <row r="674" spans="2:5" x14ac:dyDescent="0.25">
      <c r="C674" s="129"/>
    </row>
    <row r="675" spans="2:5" ht="96" customHeight="1" x14ac:dyDescent="0.25">
      <c r="B675" s="73" t="s">
        <v>395</v>
      </c>
      <c r="C675" s="96" t="s">
        <v>815</v>
      </c>
      <c r="D675" s="13" t="s">
        <v>288</v>
      </c>
      <c r="E675" s="61" t="s">
        <v>779</v>
      </c>
    </row>
    <row r="676" spans="2:5" x14ac:dyDescent="0.25">
      <c r="C676" s="10" t="str">
        <f>IF(D675="yes","Answer Required","N/A")</f>
        <v>N/A</v>
      </c>
    </row>
    <row r="677" spans="2:5" hidden="1" x14ac:dyDescent="0.25">
      <c r="C677" s="129"/>
    </row>
    <row r="678" spans="2:5" hidden="1" x14ac:dyDescent="0.25">
      <c r="C678" s="129"/>
    </row>
    <row r="679" spans="2:5" ht="103.5" hidden="1" customHeight="1" x14ac:dyDescent="0.25">
      <c r="B679" s="73" t="s">
        <v>395</v>
      </c>
      <c r="C679" s="284" t="s">
        <v>673</v>
      </c>
      <c r="D679" s="114" t="s">
        <v>288</v>
      </c>
    </row>
    <row r="680" spans="2:5" hidden="1" x14ac:dyDescent="0.25">
      <c r="C680" s="247" t="str">
        <f>IF(D679="yes","Answer Required","N/A")</f>
        <v>N/A</v>
      </c>
    </row>
    <row r="681" spans="2:5" hidden="1" x14ac:dyDescent="0.25"/>
    <row r="682" spans="2:5" ht="18.600000000000001" customHeight="1" x14ac:dyDescent="0.25">
      <c r="C682" s="129"/>
    </row>
    <row r="683" spans="2:5" ht="242.4" customHeight="1" x14ac:dyDescent="0.25">
      <c r="B683" s="73" t="s">
        <v>484</v>
      </c>
      <c r="C683" s="96" t="s">
        <v>809</v>
      </c>
      <c r="D683" s="13" t="s">
        <v>288</v>
      </c>
    </row>
    <row r="684" spans="2:5" x14ac:dyDescent="0.25">
      <c r="C684" s="10" t="str">
        <f>IF(D683="yes","Answer Required","N/A")</f>
        <v>N/A</v>
      </c>
    </row>
    <row r="685" spans="2:5" x14ac:dyDescent="0.25">
      <c r="C685" s="129"/>
    </row>
    <row r="686" spans="2:5" x14ac:dyDescent="0.25">
      <c r="C686" s="129"/>
    </row>
    <row r="687" spans="2:5" x14ac:dyDescent="0.25">
      <c r="C687" s="129"/>
    </row>
    <row r="688" spans="2:5" ht="153" customHeight="1" x14ac:dyDescent="0.25">
      <c r="B688" s="73" t="s">
        <v>567</v>
      </c>
      <c r="C688" s="96" t="s">
        <v>810</v>
      </c>
      <c r="D688" s="13" t="s">
        <v>288</v>
      </c>
    </row>
    <row r="689" spans="2:4" x14ac:dyDescent="0.25">
      <c r="C689" s="10" t="str">
        <f>IF(D688="yes","Answer Required","N/A")</f>
        <v>N/A</v>
      </c>
    </row>
    <row r="690" spans="2:4" ht="27.6" customHeight="1" x14ac:dyDescent="0.25">
      <c r="C690" s="129"/>
    </row>
    <row r="691" spans="2:4" ht="51" customHeight="1" x14ac:dyDescent="0.25">
      <c r="B691" s="73" t="s">
        <v>568</v>
      </c>
      <c r="C691" s="277" t="s">
        <v>811</v>
      </c>
      <c r="D691" s="11" t="s">
        <v>288</v>
      </c>
    </row>
    <row r="692" spans="2:4" x14ac:dyDescent="0.25">
      <c r="C692" s="10" t="str">
        <f>IF(D691="yes","Answer Required","N/A")</f>
        <v>N/A</v>
      </c>
    </row>
    <row r="694" spans="2:4" ht="65.400000000000006" customHeight="1" x14ac:dyDescent="0.25">
      <c r="B694" s="73" t="s">
        <v>569</v>
      </c>
      <c r="C694" s="246" t="s">
        <v>812</v>
      </c>
      <c r="D694" s="11" t="s">
        <v>288</v>
      </c>
    </row>
    <row r="695" spans="2:4" x14ac:dyDescent="0.25">
      <c r="C695" s="10" t="str">
        <f>IF(D694="No","Answer Required","N/A")</f>
        <v>N/A</v>
      </c>
    </row>
    <row r="696" spans="2:4" ht="12.6" customHeight="1" x14ac:dyDescent="0.25"/>
    <row r="697" spans="2:4" ht="55.5" customHeight="1" x14ac:dyDescent="0.25">
      <c r="B697" s="73" t="s">
        <v>763</v>
      </c>
      <c r="C697" s="96" t="s">
        <v>813</v>
      </c>
      <c r="D697" s="13" t="s">
        <v>288</v>
      </c>
    </row>
    <row r="698" spans="2:4" ht="0.75" hidden="1" customHeight="1" x14ac:dyDescent="0.25">
      <c r="C698" s="251" t="str">
        <f>IF(D697="yes","Answer Required","N/A")</f>
        <v>N/A</v>
      </c>
    </row>
    <row r="700" spans="2:4" ht="55.95" customHeight="1" x14ac:dyDescent="0.25">
      <c r="B700" s="73" t="s">
        <v>774</v>
      </c>
      <c r="C700" s="96" t="s">
        <v>814</v>
      </c>
      <c r="D700" s="13" t="s">
        <v>288</v>
      </c>
    </row>
    <row r="701" spans="2:4" x14ac:dyDescent="0.25">
      <c r="C701" s="10" t="str">
        <f>IF(D700="yes","Answer Required","N/A")</f>
        <v>N/A</v>
      </c>
    </row>
  </sheetData>
  <sheetProtection algorithmName="SHA-512" hashValue="MsrdtyPB9u2Ziv76LlQufqTePCv8PNCYc/udqNM92g+h0nM3l3DbYOz6hFg35E/7b3fJ5qZ1jQ1UL1UG7QIiVg==" saltValue="GmqBRtbUB44+FbqmTjYaGQ==" spinCount="100000" sheet="1" objects="1" scenarios="1"/>
  <mergeCells count="68">
    <mergeCell ref="C10:F10"/>
    <mergeCell ref="B23:F23"/>
    <mergeCell ref="A6:B6"/>
    <mergeCell ref="C12:F12"/>
    <mergeCell ref="C6:F6"/>
    <mergeCell ref="C9:F9"/>
    <mergeCell ref="C16:F16"/>
    <mergeCell ref="C11:F11"/>
    <mergeCell ref="C14:F14"/>
    <mergeCell ref="C13:F13"/>
    <mergeCell ref="C15:F15"/>
    <mergeCell ref="B184:D184"/>
    <mergeCell ref="C20:F20"/>
    <mergeCell ref="B156:D156"/>
    <mergeCell ref="B178:D178"/>
    <mergeCell ref="C17:F17"/>
    <mergeCell ref="B28:F28"/>
    <mergeCell ref="B25:E25"/>
    <mergeCell ref="B171:D171"/>
    <mergeCell ref="C19:F19"/>
    <mergeCell ref="C5:F5"/>
    <mergeCell ref="C1:F1"/>
    <mergeCell ref="C2:F2"/>
    <mergeCell ref="C3:F3"/>
    <mergeCell ref="A4:B4"/>
    <mergeCell ref="C4:F4"/>
    <mergeCell ref="A1:B1"/>
    <mergeCell ref="A2:B2"/>
    <mergeCell ref="A3:B3"/>
    <mergeCell ref="A5:B5"/>
    <mergeCell ref="H23:I23"/>
    <mergeCell ref="B147:D147"/>
    <mergeCell ref="B225:D225"/>
    <mergeCell ref="B209:D209"/>
    <mergeCell ref="B214:D214"/>
    <mergeCell ref="B189:D189"/>
    <mergeCell ref="H193:H194"/>
    <mergeCell ref="B151:D151"/>
    <mergeCell ref="B164:D164"/>
    <mergeCell ref="B221:D221"/>
    <mergeCell ref="B204:D204"/>
    <mergeCell ref="B26:D26"/>
    <mergeCell ref="B137:D137"/>
    <mergeCell ref="D44:E44"/>
    <mergeCell ref="H137:H138"/>
    <mergeCell ref="I137:I138"/>
    <mergeCell ref="E577:G577"/>
    <mergeCell ref="B287:D287"/>
    <mergeCell ref="B271:C271"/>
    <mergeCell ref="B266:D266"/>
    <mergeCell ref="B282:D282"/>
    <mergeCell ref="B288:D288"/>
    <mergeCell ref="A308:C308"/>
    <mergeCell ref="I235:I236"/>
    <mergeCell ref="B194:D194"/>
    <mergeCell ref="I193:I194"/>
    <mergeCell ref="B235:D235"/>
    <mergeCell ref="H263:H264"/>
    <mergeCell ref="B262:D262"/>
    <mergeCell ref="B230:D230"/>
    <mergeCell ref="H221:H222"/>
    <mergeCell ref="B242:D242"/>
    <mergeCell ref="B248:D248"/>
    <mergeCell ref="H253:H254"/>
    <mergeCell ref="H249:H250"/>
    <mergeCell ref="D233:E233"/>
    <mergeCell ref="B253:D253"/>
    <mergeCell ref="B257:D257"/>
  </mergeCells>
  <phoneticPr fontId="19" type="noConversion"/>
  <conditionalFormatting sqref="C229">
    <cfRule type="cellIs" dxfId="91" priority="508" stopIfTrue="1" operator="equal">
      <formula>"Note:  ** Agencies 129 and 149 have a different due date for Attachments 11 and 20.  See the Supplemental Information section of this Directive."</formula>
    </cfRule>
  </conditionalFormatting>
  <conditionalFormatting sqref="C579">
    <cfRule type="containsText" dxfId="90" priority="138" operator="containsText" text="Answer Required">
      <formula>NOT(ISERROR(SEARCH("Answer Required",C579)))</formula>
    </cfRule>
  </conditionalFormatting>
  <conditionalFormatting sqref="C641">
    <cfRule type="cellIs" dxfId="89" priority="89" operator="equal">
      <formula>"Answer Required"</formula>
    </cfRule>
  </conditionalFormatting>
  <conditionalFormatting sqref="C645">
    <cfRule type="cellIs" dxfId="88" priority="88" operator="equal">
      <formula>"Answer Required"</formula>
    </cfRule>
  </conditionalFormatting>
  <conditionalFormatting sqref="C648:C649">
    <cfRule type="cellIs" dxfId="87" priority="76" operator="equal">
      <formula>"Answer Required"</formula>
    </cfRule>
  </conditionalFormatting>
  <conditionalFormatting sqref="C653">
    <cfRule type="cellIs" dxfId="86" priority="65" operator="equal">
      <formula>"Answer Required"</formula>
    </cfRule>
  </conditionalFormatting>
  <conditionalFormatting sqref="C656">
    <cfRule type="cellIs" dxfId="85" priority="12" operator="equal">
      <formula>"Answer Required"</formula>
    </cfRule>
  </conditionalFormatting>
  <conditionalFormatting sqref="C659">
    <cfRule type="cellIs" dxfId="84" priority="41" operator="equal">
      <formula>"Answer Required"</formula>
    </cfRule>
  </conditionalFormatting>
  <conditionalFormatting sqref="C662">
    <cfRule type="cellIs" dxfId="83" priority="55" operator="equal">
      <formula>"Answer Required"</formula>
    </cfRule>
  </conditionalFormatting>
  <conditionalFormatting sqref="C668">
    <cfRule type="cellIs" dxfId="82" priority="23" operator="equal">
      <formula>"Answer Required"</formula>
    </cfRule>
  </conditionalFormatting>
  <conditionalFormatting sqref="C671">
    <cfRule type="cellIs" dxfId="81" priority="22" operator="equal">
      <formula>"Answer Required"</formula>
    </cfRule>
  </conditionalFormatting>
  <conditionalFormatting sqref="C673">
    <cfRule type="cellIs" dxfId="80" priority="21" operator="equal">
      <formula>"Answer Required"</formula>
    </cfRule>
  </conditionalFormatting>
  <conditionalFormatting sqref="C676">
    <cfRule type="cellIs" dxfId="79" priority="52" operator="equal">
      <formula>"Answer Required"</formula>
    </cfRule>
  </conditionalFormatting>
  <conditionalFormatting sqref="C680">
    <cfRule type="cellIs" dxfId="78" priority="11" operator="equal">
      <formula>"Answer Required"</formula>
    </cfRule>
  </conditionalFormatting>
  <conditionalFormatting sqref="C684">
    <cfRule type="cellIs" dxfId="77" priority="3" operator="equal">
      <formula>"Answer Required"</formula>
    </cfRule>
  </conditionalFormatting>
  <conditionalFormatting sqref="C689">
    <cfRule type="cellIs" dxfId="76" priority="6" operator="equal">
      <formula>"Answer Required"</formula>
    </cfRule>
  </conditionalFormatting>
  <conditionalFormatting sqref="C692">
    <cfRule type="cellIs" dxfId="75" priority="85" operator="equal">
      <formula>"Answer Required"</formula>
    </cfRule>
  </conditionalFormatting>
  <conditionalFormatting sqref="C695">
    <cfRule type="cellIs" dxfId="74" priority="83" operator="equal">
      <formula>"Answer Required"</formula>
    </cfRule>
  </conditionalFormatting>
  <conditionalFormatting sqref="C698">
    <cfRule type="cellIs" dxfId="73" priority="62" operator="equal">
      <formula>"Answer Required"</formula>
    </cfRule>
  </conditionalFormatting>
  <conditionalFormatting sqref="C701">
    <cfRule type="cellIs" dxfId="72" priority="58" operator="equal">
      <formula>"Answer Required"</formula>
    </cfRule>
  </conditionalFormatting>
  <conditionalFormatting sqref="D67 D138:D141 D148 D152:D153 D157 D165 D185:D186 D190:D191 D195 D205 D210:D211 D215 D222 D226 D231:D232 D236:D238 D243:D244 D249 D254 D258 D263 D267:D268 D283 D289 D302 D305 D309 D318 D325 D329 D336 D340 D347 D351 D358 D362 D369 D373 D378 D387 D396 D405 D412 D419 D429:D431 D433:D438 D441:D442 D445 D449 D457:D460 D464:D469 D472:D476 D482">
    <cfRule type="cellIs" dxfId="71" priority="433" operator="equal">
      <formula>"Error"</formula>
    </cfRule>
  </conditionalFormatting>
  <conditionalFormatting sqref="D67 D148 D152:D153 D157 D165 D185:D186 D190:D191 D195 D205 D210:D211 D215 D222 D226 D231:D232 D236:D238 D243:D244 D249 D254 D258 D263 D267:D268 D283 D289 D302 D305 C307 D309 D325 C326 C328 D329 C330 C332 D336 C337 C339 D340 C341 C343 D347 C348 C350 D351 C352 C354 D358 C359 C361 D362 C363 C365 D369 C370 C372 D373 C374 C376 D378 C380 C382 C384 D387 C389 C391 C393 D396 C398 C400 C402 D405 C407 C409 D412 C414 C416 D419 C421 C423 D429:D431 C440 C443 D445 C447 D449 C454 D457:D460 D464:D469 D472:D476 D482 C484 D488 C489 D490:D492 C493 D498 C499 D500 C501 D506 C508 E581:H586 D587:E591 E593 D606:D607 C609 C626:D626 D627:D631 D635:D636">
    <cfRule type="cellIs" dxfId="70" priority="499" operator="equal">
      <formula>"Answer Required"</formula>
    </cfRule>
  </conditionalFormatting>
  <conditionalFormatting sqref="D138:D141">
    <cfRule type="cellIs" dxfId="69" priority="81" operator="equal">
      <formula>"Answer Required"</formula>
    </cfRule>
  </conditionalFormatting>
  <conditionalFormatting sqref="D172:D173">
    <cfRule type="cellIs" dxfId="68" priority="48" operator="equal">
      <formula>"Error"</formula>
    </cfRule>
    <cfRule type="cellIs" dxfId="67" priority="49" operator="equal">
      <formula>"Answer Required"</formula>
    </cfRule>
  </conditionalFormatting>
  <conditionalFormatting sqref="D179:D180">
    <cfRule type="cellIs" dxfId="66" priority="29" operator="equal">
      <formula>"Answer Required"</formula>
    </cfRule>
    <cfRule type="cellIs" dxfId="65" priority="28" operator="equal">
      <formula>"Error"</formula>
    </cfRule>
  </conditionalFormatting>
  <conditionalFormatting sqref="D197:D199">
    <cfRule type="cellIs" dxfId="64" priority="77" operator="equal">
      <formula>"Error"</formula>
    </cfRule>
    <cfRule type="cellIs" dxfId="63" priority="78" operator="equal">
      <formula>"Answer Required"</formula>
    </cfRule>
  </conditionalFormatting>
  <conditionalFormatting sqref="D318">
    <cfRule type="cellIs" dxfId="62" priority="470" operator="equal">
      <formula>"Answer Required"</formula>
    </cfRule>
  </conditionalFormatting>
  <conditionalFormatting sqref="D433:D438 D441:D442">
    <cfRule type="cellIs" dxfId="61" priority="468" operator="equal">
      <formula>"Answer Required"</formula>
    </cfRule>
  </conditionalFormatting>
  <conditionalFormatting sqref="D517">
    <cfRule type="cellIs" dxfId="60" priority="117" operator="equal">
      <formula>"Error"</formula>
    </cfRule>
    <cfRule type="cellIs" dxfId="59" priority="116" operator="equal">
      <formula>"Answer Required"</formula>
    </cfRule>
  </conditionalFormatting>
  <conditionalFormatting sqref="D520:D533">
    <cfRule type="cellIs" dxfId="58" priority="114" operator="equal">
      <formula>"Answer Required"</formula>
    </cfRule>
    <cfRule type="cellIs" dxfId="57" priority="119" operator="equal">
      <formula>"Error"</formula>
    </cfRule>
  </conditionalFormatting>
  <conditionalFormatting sqref="D535">
    <cfRule type="cellIs" dxfId="56" priority="25" operator="equal">
      <formula>"Error"</formula>
    </cfRule>
    <cfRule type="cellIs" dxfId="55" priority="24" operator="equal">
      <formula>"Answer Required"</formula>
    </cfRule>
  </conditionalFormatting>
  <conditionalFormatting sqref="D538:D556">
    <cfRule type="cellIs" dxfId="54" priority="26" operator="equal">
      <formula>"Error"</formula>
    </cfRule>
  </conditionalFormatting>
  <conditionalFormatting sqref="D538:D603">
    <cfRule type="cellIs" dxfId="53" priority="27" operator="equal">
      <formula>"Answer Required"</formula>
    </cfRule>
  </conditionalFormatting>
  <conditionalFormatting sqref="D581:D586">
    <cfRule type="cellIs" dxfId="52" priority="98" operator="equal">
      <formula>"Error"</formula>
    </cfRule>
  </conditionalFormatting>
  <conditionalFormatting sqref="D595:D598">
    <cfRule type="cellIs" dxfId="51" priority="93" operator="equal">
      <formula>"Error"</formula>
    </cfRule>
  </conditionalFormatting>
  <conditionalFormatting sqref="D619:D625">
    <cfRule type="cellIs" dxfId="50" priority="61" operator="equal">
      <formula>"Answer Required"</formula>
    </cfRule>
  </conditionalFormatting>
  <conditionalFormatting sqref="D640">
    <cfRule type="cellIs" dxfId="49" priority="121" operator="equal">
      <formula>"Answer Required"</formula>
    </cfRule>
  </conditionalFormatting>
  <conditionalFormatting sqref="D644">
    <cfRule type="cellIs" dxfId="48" priority="120" operator="equal">
      <formula>"Answer Required"</formula>
    </cfRule>
  </conditionalFormatting>
  <conditionalFormatting sqref="D647">
    <cfRule type="cellIs" dxfId="47" priority="75" operator="equal">
      <formula>"Answer Required"</formula>
    </cfRule>
  </conditionalFormatting>
  <conditionalFormatting sqref="D651">
    <cfRule type="cellIs" dxfId="46" priority="67" operator="equal">
      <formula>"Error"</formula>
    </cfRule>
    <cfRule type="cellIs" dxfId="45" priority="66" operator="equal">
      <formula>"Answer Required"</formula>
    </cfRule>
  </conditionalFormatting>
  <conditionalFormatting sqref="D655">
    <cfRule type="cellIs" dxfId="44" priority="14" operator="equal">
      <formula>"Error"</formula>
    </cfRule>
    <cfRule type="cellIs" dxfId="43" priority="13" operator="equal">
      <formula>"Answer Required"</formula>
    </cfRule>
  </conditionalFormatting>
  <conditionalFormatting sqref="D658">
    <cfRule type="cellIs" dxfId="42" priority="42" operator="equal">
      <formula>"Answer Required"</formula>
    </cfRule>
    <cfRule type="cellIs" dxfId="41" priority="43" operator="equal">
      <formula>"Error"</formula>
    </cfRule>
  </conditionalFormatting>
  <conditionalFormatting sqref="D661">
    <cfRule type="cellIs" dxfId="40" priority="57" operator="equal">
      <formula>"Error"</formula>
    </cfRule>
    <cfRule type="cellIs" dxfId="39" priority="56" operator="equal">
      <formula>"Answer Required"</formula>
    </cfRule>
  </conditionalFormatting>
  <conditionalFormatting sqref="D666:D667">
    <cfRule type="cellIs" dxfId="38" priority="38" operator="equal">
      <formula>"Answer Required"</formula>
    </cfRule>
    <cfRule type="cellIs" dxfId="37" priority="37" operator="equal">
      <formula>"Error"</formula>
    </cfRule>
  </conditionalFormatting>
  <conditionalFormatting sqref="D669:D670">
    <cfRule type="cellIs" dxfId="36" priority="18" operator="equal">
      <formula>"Answer Required"</formula>
    </cfRule>
    <cfRule type="cellIs" dxfId="35" priority="17" operator="equal">
      <formula>"Error"</formula>
    </cfRule>
  </conditionalFormatting>
  <conditionalFormatting sqref="D672">
    <cfRule type="cellIs" dxfId="34" priority="16" operator="equal">
      <formula>"Error"</formula>
    </cfRule>
    <cfRule type="cellIs" dxfId="33" priority="15" operator="equal">
      <formula>"Answer Required"</formula>
    </cfRule>
  </conditionalFormatting>
  <conditionalFormatting sqref="D675">
    <cfRule type="cellIs" dxfId="32" priority="53" operator="equal">
      <formula>"Answer Required"</formula>
    </cfRule>
    <cfRule type="cellIs" dxfId="31" priority="54" operator="equal">
      <formula>"Error"</formula>
    </cfRule>
  </conditionalFormatting>
  <conditionalFormatting sqref="D679">
    <cfRule type="cellIs" dxfId="30" priority="10" operator="equal">
      <formula>"Answer Required"</formula>
    </cfRule>
  </conditionalFormatting>
  <conditionalFormatting sqref="D683">
    <cfRule type="cellIs" dxfId="29" priority="1" operator="equal">
      <formula>"Answer Required"</formula>
    </cfRule>
    <cfRule type="cellIs" dxfId="28" priority="2" operator="equal">
      <formula>"Error"</formula>
    </cfRule>
  </conditionalFormatting>
  <conditionalFormatting sqref="D688">
    <cfRule type="cellIs" dxfId="27" priority="5" operator="equal">
      <formula>"Error"</formula>
    </cfRule>
    <cfRule type="cellIs" dxfId="26" priority="4" operator="equal">
      <formula>"Answer Required"</formula>
    </cfRule>
  </conditionalFormatting>
  <conditionalFormatting sqref="D691">
    <cfRule type="cellIs" dxfId="25" priority="84" operator="equal">
      <formula>"Answer Required"</formula>
    </cfRule>
  </conditionalFormatting>
  <conditionalFormatting sqref="D694">
    <cfRule type="cellIs" dxfId="24" priority="82" operator="equal">
      <formula>"Answer Required"</formula>
    </cfRule>
  </conditionalFormatting>
  <conditionalFormatting sqref="D697">
    <cfRule type="cellIs" dxfId="23" priority="63" operator="equal">
      <formula>"Answer Required"</formula>
    </cfRule>
    <cfRule type="cellIs" dxfId="22" priority="64" operator="equal">
      <formula>"Error"</formula>
    </cfRule>
  </conditionalFormatting>
  <conditionalFormatting sqref="D700">
    <cfRule type="cellIs" dxfId="21" priority="60" operator="equal">
      <formula>"Error"</formula>
    </cfRule>
    <cfRule type="cellIs" dxfId="20" priority="59" operator="equal">
      <formula>"Answer Required"</formula>
    </cfRule>
  </conditionalFormatting>
  <conditionalFormatting sqref="D233:E233">
    <cfRule type="cellIs" dxfId="19" priority="103" operator="equal">
      <formula>"Answer Required"</formula>
    </cfRule>
  </conditionalFormatting>
  <conditionalFormatting sqref="F309">
    <cfRule type="cellIs" dxfId="18" priority="510" stopIfTrue="1" operator="equal">
      <formula>"If yes, complete the Termination Benefits tab."</formula>
    </cfRule>
  </conditionalFormatting>
  <dataValidations xWindow="305" yWindow="176" count="19">
    <dataValidation type="whole" allowBlank="1" showInputMessage="1" showErrorMessage="1" sqref="A606 L126:L145 L17:L20 L2:L15 L22:L28 L34:L124" xr:uid="{00000000-0002-0000-0000-000000000000}">
      <formula1>100</formula1>
      <formula2>999</formula2>
    </dataValidation>
    <dataValidation type="whole" allowBlank="1" showInputMessage="1" showErrorMessage="1" error="Enter whole numbers only." sqref="F447:F454" xr:uid="{00000000-0002-0000-0000-000001000000}">
      <formula1>-999999999</formula1>
      <formula2>999999999</formula2>
    </dataValidation>
    <dataValidation allowBlank="1" showInputMessage="1" showErrorMessage="1" error="Use the drop-down list to enter yes or no." sqref="D439 D487 D477:D478 D470" xr:uid="{00000000-0002-0000-0000-000002000000}"/>
    <dataValidation type="date" allowBlank="1" showInputMessage="1" showErrorMessage="1" error="Enter a date between 6/1/03 and 12/15/03" sqref="G6" xr:uid="{00000000-0002-0000-0000-000003000000}">
      <formula1>37773</formula1>
      <formula2>37970</formula2>
    </dataValidation>
    <dataValidation type="whole" allowBlank="1" showErrorMessage="1" error="Enter an agency number between 100 and 996." prompt="Use the drop list to select the appropriate control agency." sqref="C1:F1" xr:uid="{00000000-0002-0000-0000-000004000000}">
      <formula1>100</formula1>
      <formula2>996</formula2>
    </dataValidation>
    <dataValidation allowBlank="1" showInputMessage="1" showErrorMessage="1" error="Enter a date between 06/15/yyyy and 12/15/yyyy" sqref="C6:F6" xr:uid="{00000000-0002-0000-0000-000005000000}"/>
    <dataValidation type="list" allowBlank="1" showInputMessage="1" showErrorMessage="1" error="Use the drop-down list to enter yes or no." sqref="D593 D647 D620:D624 D694 D173 D185:D186 D190:D191 D644 D210:D211 D215 D222 D577 D679 D231:D232 D464 D506 D498 D488 D482 D449 D445 D258 D419 D412 D405 D396 D387 D378 D373 D369 D362 D358 D351 D347 D340 D336 D329 D325 D457 E478 D309 D267:D268 D305 D302 D289 D429:D431 D460 D254 D249:D250 D243:D244 D236:D238 D263 D195 D606 D197:D199 D635:D636 D640 D283 D691 D226 D180 D157:D158 D165:D166 D666 D67" xr:uid="{00000000-0002-0000-0000-000007000000}">
      <formula1>$N$30:$N$31</formula1>
    </dataValidation>
    <dataValidation type="list" allowBlank="1" showInputMessage="1" showErrorMessage="1" error="Use the drop-down list to enter Yes, No, or N/A." sqref="D607 D458:D459 D472:D476 D490:D492 D500" xr:uid="{00000000-0002-0000-0000-000008000000}">
      <formula1>$N$30:$N$32</formula1>
    </dataValidation>
    <dataValidation type="list" allowBlank="1" showInputMessage="1" showErrorMessage="1" error="Use the drop-down list to answer Yes, No, or N/A._x000a_" sqref="D434:D438" xr:uid="{00000000-0002-0000-0000-000009000000}">
      <formula1>$N$30:$N$32</formula1>
    </dataValidation>
    <dataValidation type="list" allowBlank="1" showInputMessage="1" showErrorMessage="1" error="Use the drop-down list to enter Yes, No, or N/A._x000a_" sqref="D465:D469 D667 D669:D670" xr:uid="{00000000-0002-0000-0000-00000A000000}">
      <formula1>$N$30:$N$32</formula1>
    </dataValidation>
    <dataValidation type="list" allowBlank="1" showInputMessage="1" showErrorMessage="1" error="Please use the drop-down to enter Yes or No." sqref="D318" xr:uid="{00000000-0002-0000-0000-00000B000000}">
      <formula1>$N$30:$N$32</formula1>
    </dataValidation>
    <dataValidation type="list" allowBlank="1" showInputMessage="1" showErrorMessage="1" sqref="D216" xr:uid="{00000000-0002-0000-0000-00000C000000}">
      <formula1>$N$30:$N$31</formula1>
    </dataValidation>
    <dataValidation type="list" allowBlank="1" showInputMessage="1" showErrorMessage="1" error="Use the drop-down list to enter yes or no._x000a_" sqref="D148 D152:D153 D138:D139 D172 D179" xr:uid="{00000000-0002-0000-0000-00000D000000}">
      <formula1>$N$30:$N$31</formula1>
    </dataValidation>
    <dataValidation type="list" allowBlank="1" showInputMessage="1" showErrorMessage="1" error="Please use the drop-down to select Yes or No." sqref="D517 D651 D697 D700 D661 D675 D658 D535 D672 D655 D688 D683" xr:uid="{00000000-0002-0000-0000-00000E000000}">
      <formula1>N$30:$N$31</formula1>
    </dataValidation>
    <dataValidation type="list" allowBlank="1" showInputMessage="1" showErrorMessage="1" error="Please use drop-down list to select Yes, No, or N/A" sqref="D595:D598" xr:uid="{00000000-0002-0000-0000-00000F000000}">
      <formula1>$N$30:$N$32</formula1>
    </dataValidation>
    <dataValidation type="list" allowBlank="1" showInputMessage="1" showErrorMessage="1" error="Please use drop-down list to select Yes, No, or N/A." sqref="D581:D586 D520:D533 D538:D556" xr:uid="{00000000-0002-0000-0000-000010000000}">
      <formula1>$N$30:$N$32</formula1>
    </dataValidation>
    <dataValidation type="list" allowBlank="1" showInputMessage="1" showErrorMessage="1" error="Use the drop-down list to enter yes, no, or n/a." sqref="D140:D141" xr:uid="{00000000-0002-0000-0000-000011000000}">
      <formula1>$N$30:$N$32</formula1>
    </dataValidation>
    <dataValidation type="list" allowBlank="1" showInputMessage="1" showErrorMessage="1" error="Please use the drop-down to enter Yes, No, or N/A." sqref="D433 D441:D442" xr:uid="{00000000-0002-0000-0000-000012000000}">
      <formula1>$N$30:$N$32</formula1>
    </dataValidation>
    <dataValidation type="list" allowBlank="1" showErrorMessage="1" error="Please use the drop down list to select the applicable control agency." prompt="Use the drop list to select the appropriate control agency." sqref="G1" xr:uid="{00000000-0002-0000-0000-000006000000}">
      <formula1>$L$34:$L$144</formula1>
    </dataValidation>
  </dataValidations>
  <printOptions horizontalCentered="1"/>
  <pageMargins left="0.25" right="0.25" top="1" bottom="0.5" header="0.25" footer="0.25"/>
  <pageSetup scale="53" fitToHeight="16" orientation="portrait" cellComments="asDisplayed" r:id="rId1"/>
  <headerFooter alignWithMargins="0">
    <oddHeader xml:space="preserve">&amp;C&amp;"Times New Roman,Bold"&amp;12Attachment 1
Checklist to Determine Information Required by Comptroller's Directive
&amp;A&amp;"Arial,Regular"&amp;14
 </oddHeader>
    <oddFooter>&amp;L&amp;"Times New Roman,Regular"&amp;F \ &amp;A&amp;R&amp;"Times New Roman,Regular"Page  &amp;P</oddFooter>
  </headerFooter>
  <rowBreaks count="16" manualBreakCount="16">
    <brk id="69" max="5" man="1"/>
    <brk id="134" max="5" man="1"/>
    <brk id="192" max="5" man="1"/>
    <brk id="246" max="5" man="1"/>
    <brk id="307" max="5" man="1"/>
    <brk id="355" max="5" man="1"/>
    <brk id="393" max="5" man="1"/>
    <brk id="444" max="5" man="1"/>
    <brk id="460" max="5" man="1"/>
    <brk id="503" max="5" man="1"/>
    <brk id="513" max="5" man="1"/>
    <brk id="533" max="5" man="1"/>
    <brk id="604" max="5" man="1"/>
    <brk id="632" max="5" man="1"/>
    <brk id="664" max="5" man="1"/>
    <brk id="674" max="5" man="1"/>
  </rowBreaks>
  <ignoredErrors>
    <ignoredError sqref="D233"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08"/>
  <sheetViews>
    <sheetView showGridLines="0" zoomScale="98" zoomScaleNormal="98" workbookViewId="0">
      <selection activeCell="C1" sqref="C1:F1"/>
    </sheetView>
  </sheetViews>
  <sheetFormatPr defaultColWidth="9.109375" defaultRowHeight="13.2" x14ac:dyDescent="0.25"/>
  <cols>
    <col min="1" max="1" width="13.33203125" style="103" customWidth="1"/>
    <col min="2" max="2" width="20" style="61" customWidth="1"/>
    <col min="3" max="3" width="15.109375" style="103" bestFit="1" customWidth="1"/>
    <col min="4" max="4" width="36" style="103" customWidth="1"/>
    <col min="5" max="5" width="24.88671875" style="61" customWidth="1"/>
    <col min="6" max="6" width="17.6640625" style="71" customWidth="1"/>
    <col min="7" max="7" width="52.33203125" style="61" hidden="1" customWidth="1"/>
    <col min="8" max="8" width="31.44140625" style="103" hidden="1" customWidth="1"/>
    <col min="9" max="9" width="16.88671875" style="61" customWidth="1"/>
    <col min="10" max="10" width="14.5546875" style="61" customWidth="1"/>
    <col min="11" max="11" width="6.6640625" style="61" customWidth="1"/>
    <col min="12" max="12" width="6.33203125" style="61" customWidth="1"/>
    <col min="13" max="15" width="9.109375" style="61" customWidth="1"/>
    <col min="16" max="16384" width="9.109375" style="61"/>
  </cols>
  <sheetData>
    <row r="1" spans="1:13" x14ac:dyDescent="0.25">
      <c r="A1" s="375" t="s">
        <v>247</v>
      </c>
      <c r="B1" s="376"/>
      <c r="C1" s="423" t="str">
        <f>IF(Checklist!$C$1="","",Checklist!$C$1)</f>
        <v/>
      </c>
      <c r="D1" s="424"/>
      <c r="E1" s="424"/>
      <c r="F1" s="425"/>
      <c r="G1" s="285" t="s">
        <v>789</v>
      </c>
      <c r="H1" s="286"/>
      <c r="I1"/>
      <c r="J1"/>
      <c r="K1"/>
      <c r="L1"/>
    </row>
    <row r="2" spans="1:13" ht="30.75" customHeight="1" x14ac:dyDescent="0.25">
      <c r="A2" s="375" t="s">
        <v>248</v>
      </c>
      <c r="B2" s="376"/>
      <c r="C2" s="426" t="str">
        <f>Checklist!$C$2</f>
        <v/>
      </c>
      <c r="D2" s="427"/>
      <c r="E2" s="427"/>
      <c r="F2" s="428"/>
      <c r="G2"/>
      <c r="H2" s="287"/>
      <c r="I2"/>
      <c r="M2" s="288"/>
    </row>
    <row r="3" spans="1:13" x14ac:dyDescent="0.25">
      <c r="A3" s="375" t="s">
        <v>249</v>
      </c>
      <c r="B3" s="376"/>
      <c r="C3" s="405" t="str">
        <f>IF(Checklist!$C$3="","",Checklist!$C$3)</f>
        <v/>
      </c>
      <c r="D3" s="406"/>
      <c r="E3" s="406"/>
      <c r="F3" s="407"/>
      <c r="G3"/>
      <c r="H3" s="287"/>
      <c r="I3"/>
    </row>
    <row r="4" spans="1:13" x14ac:dyDescent="0.25">
      <c r="A4" s="375" t="s">
        <v>579</v>
      </c>
      <c r="B4" s="376"/>
      <c r="C4" s="408" t="str">
        <f>IF(Checklist!$C$4="","",Checklist!$C$4)</f>
        <v/>
      </c>
      <c r="D4" s="409"/>
      <c r="E4" s="409"/>
      <c r="F4" s="410"/>
      <c r="G4"/>
      <c r="H4" s="287"/>
      <c r="I4"/>
    </row>
    <row r="5" spans="1:13" x14ac:dyDescent="0.25">
      <c r="A5" s="375" t="s">
        <v>654</v>
      </c>
      <c r="B5" s="376"/>
      <c r="C5" s="417" t="str">
        <f>IF(Checklist!$C$5="","",Checklist!$C$5)</f>
        <v/>
      </c>
      <c r="D5" s="418"/>
      <c r="E5" s="418"/>
      <c r="F5" s="419"/>
      <c r="H5" s="289"/>
      <c r="I5"/>
    </row>
    <row r="6" spans="1:13" x14ac:dyDescent="0.25">
      <c r="A6" s="375" t="s">
        <v>199</v>
      </c>
      <c r="B6" s="420"/>
      <c r="C6" s="414" t="str">
        <f>IF(Checklist!$C$6="","",Checklist!$C$6)</f>
        <v/>
      </c>
      <c r="D6" s="415"/>
      <c r="E6" s="415"/>
      <c r="F6" s="416"/>
      <c r="H6" s="289"/>
      <c r="I6"/>
    </row>
    <row r="7" spans="1:13" ht="13.8" thickBot="1" x14ac:dyDescent="0.3">
      <c r="A7" s="290"/>
      <c r="F7" s="291"/>
      <c r="H7" s="289"/>
    </row>
    <row r="8" spans="1:13" s="71" customFormat="1" ht="25.5" customHeight="1" thickBot="1" x14ac:dyDescent="0.3">
      <c r="A8" s="292" t="s">
        <v>107</v>
      </c>
      <c r="B8" s="422" t="s">
        <v>108</v>
      </c>
      <c r="C8" s="422"/>
      <c r="D8" s="422"/>
      <c r="E8" s="294" t="s">
        <v>118</v>
      </c>
      <c r="F8" s="295" t="s">
        <v>119</v>
      </c>
      <c r="G8" s="296" t="s">
        <v>475</v>
      </c>
      <c r="H8" s="296" t="s">
        <v>474</v>
      </c>
    </row>
    <row r="9" spans="1:13" ht="25.5" customHeight="1" x14ac:dyDescent="0.3">
      <c r="A9" s="156">
        <v>1</v>
      </c>
      <c r="B9" s="390" t="s">
        <v>109</v>
      </c>
      <c r="C9" s="391"/>
      <c r="D9" s="392"/>
      <c r="E9" s="297">
        <v>45484</v>
      </c>
      <c r="F9" s="298" t="s">
        <v>106</v>
      </c>
    </row>
    <row r="10" spans="1:13" ht="30.75" customHeight="1" x14ac:dyDescent="0.3">
      <c r="A10" s="117" t="s">
        <v>29</v>
      </c>
      <c r="B10" s="399" t="s">
        <v>487</v>
      </c>
      <c r="C10" s="400"/>
      <c r="D10" s="401"/>
      <c r="E10" s="297">
        <v>45484</v>
      </c>
      <c r="F10" s="298" t="s">
        <v>106</v>
      </c>
    </row>
    <row r="11" spans="1:13" s="223" customFormat="1" ht="44.25" customHeight="1" x14ac:dyDescent="0.3">
      <c r="A11" s="299" t="s">
        <v>34</v>
      </c>
      <c r="B11" s="399" t="s">
        <v>488</v>
      </c>
      <c r="C11" s="400"/>
      <c r="D11" s="401"/>
      <c r="E11" s="297">
        <v>45484</v>
      </c>
      <c r="F11" s="298" t="str">
        <f>IF(Checklist!D305="yes","YES","NO")</f>
        <v>NO</v>
      </c>
      <c r="H11" s="98"/>
    </row>
    <row r="12" spans="1:13" ht="25.5" customHeight="1" x14ac:dyDescent="0.3">
      <c r="A12" s="156">
        <v>2</v>
      </c>
      <c r="B12" s="390" t="s">
        <v>27</v>
      </c>
      <c r="C12" s="391"/>
      <c r="D12" s="392"/>
      <c r="E12" s="297">
        <v>45484</v>
      </c>
      <c r="F12" s="298" t="s">
        <v>106</v>
      </c>
    </row>
    <row r="13" spans="1:13" ht="25.5" customHeight="1" x14ac:dyDescent="0.3">
      <c r="A13" s="156">
        <v>3</v>
      </c>
      <c r="B13" s="398" t="s">
        <v>538</v>
      </c>
      <c r="C13" s="391"/>
      <c r="D13" s="392"/>
      <c r="E13" s="297">
        <v>45491</v>
      </c>
      <c r="F13" s="298" t="str">
        <f>IF(Checklist!I139=TRUE,"YES","NO")</f>
        <v>NO</v>
      </c>
    </row>
    <row r="14" spans="1:13" ht="25.5" customHeight="1" x14ac:dyDescent="0.3">
      <c r="A14" s="156">
        <v>4</v>
      </c>
      <c r="B14" s="421" t="s">
        <v>711</v>
      </c>
      <c r="C14" s="400"/>
      <c r="D14" s="401"/>
      <c r="E14" s="297">
        <v>45491</v>
      </c>
      <c r="F14" s="298" t="str">
        <f>IF(Checklist!D148="yes","YES","NO")</f>
        <v>NO</v>
      </c>
    </row>
    <row r="15" spans="1:13" ht="25.5" customHeight="1" x14ac:dyDescent="0.3">
      <c r="A15" s="156">
        <v>5</v>
      </c>
      <c r="B15" s="390" t="s">
        <v>51</v>
      </c>
      <c r="C15" s="391"/>
      <c r="D15" s="392"/>
      <c r="E15" s="297">
        <v>45491</v>
      </c>
      <c r="F15" s="298" t="str">
        <f>IF(Checklist!H153=TRUE,"YES","NO")</f>
        <v>NO</v>
      </c>
    </row>
    <row r="16" spans="1:13" ht="25.5" customHeight="1" x14ac:dyDescent="0.3">
      <c r="A16" s="156" t="s">
        <v>282</v>
      </c>
      <c r="B16" s="390" t="s">
        <v>572</v>
      </c>
      <c r="C16" s="393"/>
      <c r="D16" s="392"/>
      <c r="E16" s="297">
        <v>45491</v>
      </c>
      <c r="F16" s="298" t="str">
        <f>IF(Checklist!D172="yes","YES","NO")</f>
        <v>NO</v>
      </c>
    </row>
    <row r="17" spans="1:8" ht="25.5" customHeight="1" x14ac:dyDescent="0.3">
      <c r="A17" s="156" t="s">
        <v>283</v>
      </c>
      <c r="B17" s="390" t="s">
        <v>646</v>
      </c>
      <c r="C17" s="393"/>
      <c r="D17" s="392"/>
      <c r="E17" s="297">
        <v>45491</v>
      </c>
      <c r="F17" s="298" t="str">
        <f>IF(Checklist!D179="yes","YES","NO")</f>
        <v>NO</v>
      </c>
    </row>
    <row r="18" spans="1:8" ht="25.5" customHeight="1" x14ac:dyDescent="0.3">
      <c r="A18" s="156">
        <v>7</v>
      </c>
      <c r="B18" s="390" t="s">
        <v>110</v>
      </c>
      <c r="C18" s="391"/>
      <c r="D18" s="392"/>
      <c r="E18" s="297">
        <v>45491</v>
      </c>
      <c r="F18" s="298" t="str">
        <f>IF(Checklist!H186=TRUE,"YES","NO")</f>
        <v>NO</v>
      </c>
    </row>
    <row r="19" spans="1:8" ht="25.5" customHeight="1" x14ac:dyDescent="0.3">
      <c r="A19" s="156">
        <v>8</v>
      </c>
      <c r="B19" s="390" t="s">
        <v>185</v>
      </c>
      <c r="C19" s="391"/>
      <c r="D19" s="392"/>
      <c r="E19" s="297">
        <v>45498</v>
      </c>
      <c r="F19" s="298" t="str">
        <f>IF(Checklist!H191=TRUE,"YES","NO")</f>
        <v>NO</v>
      </c>
    </row>
    <row r="20" spans="1:8" ht="25.5" customHeight="1" x14ac:dyDescent="0.3">
      <c r="A20" s="156">
        <v>9</v>
      </c>
      <c r="B20" s="390" t="s">
        <v>136</v>
      </c>
      <c r="C20" s="391"/>
      <c r="D20" s="392"/>
      <c r="E20" s="297" t="str">
        <f>IF(OR(C1=152), "Note:  Agency has a different due date, see Suppl. Info.", "August 8")</f>
        <v>August 8</v>
      </c>
      <c r="F20" s="298" t="str">
        <f>IF(OR(Checklist!C1=117,Checklist!C1=152,Checklist!C1=154,Checklist!C1=222,Checklist!C1=238,Checklist!C1=263,Checklist!C1=301,Checklist!C1=409,Checklist!C1=417,Checklist!C1=701,Checklist!C1=702,Checklist!C1=720,Checklist!C1=777,Checklist!C1=841), "YES","NO")</f>
        <v>NO</v>
      </c>
      <c r="G20" s="300" t="s">
        <v>787</v>
      </c>
      <c r="H20" s="301">
        <v>152</v>
      </c>
    </row>
    <row r="21" spans="1:8" ht="25.5" customHeight="1" x14ac:dyDescent="0.3">
      <c r="A21" s="156">
        <v>10</v>
      </c>
      <c r="B21" s="390" t="s">
        <v>3</v>
      </c>
      <c r="C21" s="391"/>
      <c r="D21" s="392"/>
      <c r="E21" s="297" t="str">
        <f>IF(OR(C1=149, C1=152, C1=174, C1=182,C1=172, C1=440, C1=127), "Note:  Agency has a different due date, see Suppl. Info.", "August 8")</f>
        <v>August 8</v>
      </c>
      <c r="F21" s="302" t="str">
        <f>IF(OR(Checklist!C1=146,Checklist!C1=149,Checklist!C1=152,Checklist!C1=172,Checklist!C1=174,Checklist!C1=182,Checklist!C1=194,Checklist!C1=238,Checklist!C1=440,Checklist!C1=702,Checklist!C1=720,Checklist!C1=127),"YES","NO")</f>
        <v>NO</v>
      </c>
      <c r="G21" s="303" t="s">
        <v>788</v>
      </c>
      <c r="H21" s="156" t="s">
        <v>782</v>
      </c>
    </row>
    <row r="22" spans="1:8" ht="25.5" customHeight="1" x14ac:dyDescent="0.3">
      <c r="A22" s="304">
        <v>11</v>
      </c>
      <c r="B22" s="411" t="s">
        <v>4</v>
      </c>
      <c r="C22" s="412"/>
      <c r="D22" s="413"/>
      <c r="E22" s="297" t="str">
        <f>IF(OR(C1=129, C1=149, C1=152), "Note:  Agency has a different due date, see Suppl. Info.", "August 8")</f>
        <v>August 8</v>
      </c>
      <c r="F22" s="298" t="str">
        <f>IF(OR(Checklist!C1=129,Checklist!C1=136,Checklist!C1=149,Checklist!C1=151,Checklist!C1=152,Checklist!C1=194,Checklist!C1=711,Checklist!C1=180),"YES","NO")</f>
        <v>NO</v>
      </c>
      <c r="G22" s="303" t="s">
        <v>786</v>
      </c>
      <c r="H22" s="156" t="s">
        <v>781</v>
      </c>
    </row>
    <row r="23" spans="1:8" ht="25.5" customHeight="1" x14ac:dyDescent="0.3">
      <c r="A23" s="156">
        <v>12</v>
      </c>
      <c r="B23" s="411" t="s">
        <v>524</v>
      </c>
      <c r="C23" s="412"/>
      <c r="D23" s="413"/>
      <c r="E23" s="297" t="str">
        <f>IF(OR(C1=701, C1=141, C1=154, C1=152, C1=161, C1=174), "Note:  Agency has a different due date, see Suppl. Info.", "August 8")</f>
        <v>August 8</v>
      </c>
      <c r="F23" s="305" t="str">
        <f>IF(OR(Checklist!C1=128,Checklist!C1=141,Checklist!C1=152,Checklist!C1=154,Checklist!C1=161,Checklist!C1=174,Checklist!C1=203,Checklist!C1=409,Checklist!C1=701,Checklist!C1=720,Checklist!C1=765,Checklist!C1=777,Checklist!C1=903,Checklist!C1=922),"YES","NO")</f>
        <v>NO</v>
      </c>
      <c r="G23" s="300" t="s">
        <v>785</v>
      </c>
      <c r="H23" s="156" t="s">
        <v>783</v>
      </c>
    </row>
    <row r="24" spans="1:8" ht="25.5" hidden="1" customHeight="1" x14ac:dyDescent="0.3">
      <c r="A24" s="156">
        <v>13</v>
      </c>
      <c r="B24" s="390" t="s">
        <v>137</v>
      </c>
      <c r="C24" s="391"/>
      <c r="D24" s="392"/>
      <c r="E24" s="297" t="str">
        <f>IF(OR(C1=501, C1=701), "Note:  Agency has a different due date, see Suppl. Info.", "August 8")</f>
        <v>August 8</v>
      </c>
      <c r="F24" s="298" t="str">
        <f>IF(OR(Checklist!C1=152,Checklist!C1=154,Checklist!C1=165,Checklist!C1=203,Checklist!C1=222,Checklist!C1=301,Checklist!C1=409,Checklist!C1=501,Checklist!C1=701,Checklist!C1=720,Checklist!C1=777,C1=841),"YES","NO")</f>
        <v>NO</v>
      </c>
      <c r="G24" s="306" t="s">
        <v>476</v>
      </c>
      <c r="H24" s="156" t="s">
        <v>473</v>
      </c>
    </row>
    <row r="25" spans="1:8" ht="25.5" customHeight="1" x14ac:dyDescent="0.3">
      <c r="A25" s="156">
        <v>13</v>
      </c>
      <c r="B25" s="390" t="s">
        <v>26</v>
      </c>
      <c r="C25" s="391"/>
      <c r="D25" s="392"/>
      <c r="E25" s="297">
        <v>45512</v>
      </c>
      <c r="F25" s="298" t="str">
        <f>IF(Checklist!H200="TRUE","YES","NO")</f>
        <v>NO</v>
      </c>
      <c r="G25" s="103"/>
    </row>
    <row r="26" spans="1:8" ht="25.5" customHeight="1" x14ac:dyDescent="0.3">
      <c r="A26" s="156">
        <v>14</v>
      </c>
      <c r="B26" s="390" t="s">
        <v>69</v>
      </c>
      <c r="C26" s="391"/>
      <c r="D26" s="392"/>
      <c r="E26" s="297">
        <v>45512</v>
      </c>
      <c r="F26" s="298" t="str">
        <f>IF(Checklist!H207=TRUE,"YES","NO")</f>
        <v>NO</v>
      </c>
    </row>
    <row r="27" spans="1:8" ht="25.5" customHeight="1" x14ac:dyDescent="0.3">
      <c r="A27" s="156">
        <v>15</v>
      </c>
      <c r="B27" s="390" t="s">
        <v>113</v>
      </c>
      <c r="C27" s="391"/>
      <c r="D27" s="392"/>
      <c r="E27" s="297">
        <v>45512</v>
      </c>
      <c r="F27" s="298" t="s">
        <v>106</v>
      </c>
    </row>
    <row r="28" spans="1:8" ht="25.5" customHeight="1" x14ac:dyDescent="0.3">
      <c r="A28" s="156">
        <v>16</v>
      </c>
      <c r="B28" s="398" t="s">
        <v>5</v>
      </c>
      <c r="C28" s="391"/>
      <c r="D28" s="392"/>
      <c r="E28" s="297">
        <v>45512</v>
      </c>
      <c r="F28" s="298" t="str">
        <f>IF(Checklist!H211=TRUE,"YES","NO")</f>
        <v>NO</v>
      </c>
    </row>
    <row r="29" spans="1:8" ht="25.5" customHeight="1" x14ac:dyDescent="0.3">
      <c r="A29" s="156">
        <v>17</v>
      </c>
      <c r="B29" s="398" t="s">
        <v>489</v>
      </c>
      <c r="C29" s="391"/>
      <c r="D29" s="392"/>
      <c r="E29" s="297">
        <v>45512</v>
      </c>
      <c r="F29" s="298" t="str">
        <f>IF(Checklist!D215="Yes","YES","NO")</f>
        <v>NO</v>
      </c>
    </row>
    <row r="30" spans="1:8" ht="25.5" customHeight="1" x14ac:dyDescent="0.3">
      <c r="A30" s="156">
        <v>18</v>
      </c>
      <c r="B30" s="390" t="s">
        <v>35</v>
      </c>
      <c r="C30" s="391"/>
      <c r="D30" s="392"/>
      <c r="E30" s="297">
        <v>45512</v>
      </c>
      <c r="F30" s="298" t="str">
        <f>IF(Checklist!D222="Yes","YES","NO")</f>
        <v>NO</v>
      </c>
    </row>
    <row r="31" spans="1:8" ht="25.5" customHeight="1" x14ac:dyDescent="0.3">
      <c r="A31" s="156">
        <v>19</v>
      </c>
      <c r="B31" s="390" t="s">
        <v>114</v>
      </c>
      <c r="C31" s="391"/>
      <c r="D31" s="392"/>
      <c r="E31" s="297" t="str">
        <f>IF(OR(C1=129,C1=149,C1=152),"Note:  Agency has a different due date, see Suppl. Info.",IF(OR(C1=180),"VITA will prepare on behalf of Secretary of Administration","August 15"))</f>
        <v>August 15</v>
      </c>
      <c r="F31" s="307" t="str">
        <f>IF(F22="YES","YES","NO")</f>
        <v>NO</v>
      </c>
      <c r="G31" s="300" t="s">
        <v>780</v>
      </c>
      <c r="H31" s="301" t="s">
        <v>472</v>
      </c>
    </row>
    <row r="32" spans="1:8" ht="25.5" customHeight="1" x14ac:dyDescent="0.3">
      <c r="A32" s="156">
        <v>20</v>
      </c>
      <c r="B32" s="399" t="s">
        <v>186</v>
      </c>
      <c r="C32" s="400"/>
      <c r="D32" s="401"/>
      <c r="E32" s="297">
        <v>45526</v>
      </c>
      <c r="F32" s="298" t="str">
        <f>IF(Checklist!D232="yes","YES","NO")</f>
        <v>NO</v>
      </c>
    </row>
    <row r="33" spans="1:8" ht="25.5" customHeight="1" x14ac:dyDescent="0.3">
      <c r="A33" s="156">
        <v>21</v>
      </c>
      <c r="B33" s="390" t="s">
        <v>30</v>
      </c>
      <c r="C33" s="391"/>
      <c r="D33" s="392"/>
      <c r="E33" s="297">
        <v>45526</v>
      </c>
      <c r="F33" s="298" t="str">
        <f>IF(Checklist!I239="TRUE","YES","NO")</f>
        <v>NO</v>
      </c>
      <c r="H33" s="61"/>
    </row>
    <row r="34" spans="1:8" ht="25.5" customHeight="1" x14ac:dyDescent="0.3">
      <c r="A34" s="156">
        <v>22</v>
      </c>
      <c r="B34" s="390" t="s">
        <v>112</v>
      </c>
      <c r="C34" s="391"/>
      <c r="D34" s="392"/>
      <c r="E34" s="297">
        <v>45526</v>
      </c>
      <c r="F34" s="298" t="str">
        <f>IF(Checklist!H244=TRUE,"YES","NO")</f>
        <v>NO</v>
      </c>
      <c r="H34" s="61"/>
    </row>
    <row r="35" spans="1:8" ht="25.5" customHeight="1" x14ac:dyDescent="0.3">
      <c r="A35" s="156">
        <v>23</v>
      </c>
      <c r="B35" s="390" t="s">
        <v>187</v>
      </c>
      <c r="C35" s="391"/>
      <c r="D35" s="392"/>
      <c r="E35" s="297">
        <v>45526</v>
      </c>
      <c r="F35" s="298" t="str">
        <f>IF(Checklist!D249="Yes","YES","NO")</f>
        <v>NO</v>
      </c>
      <c r="H35" s="61"/>
    </row>
    <row r="36" spans="1:8" ht="25.5" customHeight="1" x14ac:dyDescent="0.3">
      <c r="A36" s="156">
        <v>24</v>
      </c>
      <c r="B36" s="390" t="s">
        <v>354</v>
      </c>
      <c r="C36" s="391"/>
      <c r="D36" s="392"/>
      <c r="E36" s="297">
        <v>45526</v>
      </c>
      <c r="F36" s="298" t="str">
        <f>IF(Checklist!D254="Yes","YES","NO")</f>
        <v>NO</v>
      </c>
    </row>
    <row r="37" spans="1:8" ht="25.5" customHeight="1" x14ac:dyDescent="0.3">
      <c r="A37" s="156">
        <v>25</v>
      </c>
      <c r="B37" s="308" t="s">
        <v>54</v>
      </c>
      <c r="C37" s="309"/>
      <c r="D37" s="309"/>
      <c r="E37" s="297">
        <v>45526</v>
      </c>
      <c r="F37" s="298" t="str">
        <f>IF(Checklist!D258="Yes","YES","NO")</f>
        <v>NO</v>
      </c>
    </row>
    <row r="38" spans="1:8" ht="25.5" customHeight="1" x14ac:dyDescent="0.3">
      <c r="A38" s="156">
        <v>26</v>
      </c>
      <c r="B38" s="399" t="s">
        <v>7</v>
      </c>
      <c r="C38" s="400"/>
      <c r="D38" s="401"/>
      <c r="E38" s="297">
        <v>45547</v>
      </c>
      <c r="F38" s="298" t="str">
        <f>IF(Checklist!D263="Yes","YES","NO")</f>
        <v>NO</v>
      </c>
    </row>
    <row r="39" spans="1:8" ht="25.5" customHeight="1" x14ac:dyDescent="0.3">
      <c r="A39" s="156">
        <v>27</v>
      </c>
      <c r="B39" s="398" t="s">
        <v>469</v>
      </c>
      <c r="C39" s="391"/>
      <c r="D39" s="392"/>
      <c r="E39" s="297">
        <v>45547</v>
      </c>
      <c r="F39" s="298" t="str">
        <f>IF(Checklist!H267=TRUE,"YES","NO")</f>
        <v>NO</v>
      </c>
    </row>
    <row r="40" spans="1:8" ht="25.5" customHeight="1" x14ac:dyDescent="0.3">
      <c r="A40" s="156">
        <v>28</v>
      </c>
      <c r="B40" s="390" t="s">
        <v>115</v>
      </c>
      <c r="C40" s="391"/>
      <c r="D40" s="392"/>
      <c r="E40" s="297">
        <v>45547</v>
      </c>
      <c r="F40" s="298" t="str">
        <f>IF(OR(Checklist!C1=194,Checklist!C1=129,Checklist!C1=136,Checklist!C1=152,Checklist!C1=711,Checklist!C1=149,Checklist!C1=151,Checklist!C1=180),"YES","NO")</f>
        <v>NO</v>
      </c>
      <c r="G40" s="300" t="s">
        <v>784</v>
      </c>
    </row>
    <row r="41" spans="1:8" ht="25.5" customHeight="1" x14ac:dyDescent="0.3">
      <c r="A41" s="156">
        <v>29</v>
      </c>
      <c r="B41" s="390" t="s">
        <v>353</v>
      </c>
      <c r="C41" s="391"/>
      <c r="D41" s="392"/>
      <c r="E41" s="297">
        <v>45575</v>
      </c>
      <c r="F41" s="298" t="str">
        <f>IF(Checklist!D283="No","YES","NO")</f>
        <v>NO</v>
      </c>
    </row>
    <row r="42" spans="1:8" s="71" customFormat="1" ht="25.5" hidden="1" customHeight="1" x14ac:dyDescent="0.3">
      <c r="A42" s="156"/>
      <c r="B42" s="390"/>
      <c r="C42" s="391"/>
      <c r="D42" s="392"/>
      <c r="E42" s="297">
        <v>45575</v>
      </c>
      <c r="F42" s="298"/>
      <c r="H42" s="103"/>
    </row>
    <row r="43" spans="1:8" ht="25.5" customHeight="1" x14ac:dyDescent="0.3">
      <c r="A43" s="156">
        <v>30</v>
      </c>
      <c r="B43" s="390" t="s">
        <v>116</v>
      </c>
      <c r="C43" s="391"/>
      <c r="D43" s="392"/>
      <c r="E43" s="297">
        <v>45575</v>
      </c>
      <c r="F43" s="298" t="s">
        <v>106</v>
      </c>
    </row>
    <row r="44" spans="1:8" ht="25.5" customHeight="1" x14ac:dyDescent="0.3">
      <c r="A44" s="156">
        <v>31</v>
      </c>
      <c r="B44" s="390" t="s">
        <v>117</v>
      </c>
      <c r="C44" s="391"/>
      <c r="D44" s="392"/>
      <c r="E44" s="297">
        <v>45575</v>
      </c>
      <c r="F44" s="298" t="s">
        <v>106</v>
      </c>
    </row>
    <row r="45" spans="1:8" ht="30" customHeight="1" x14ac:dyDescent="0.3">
      <c r="A45" s="117" t="s">
        <v>25</v>
      </c>
      <c r="B45" s="399" t="s">
        <v>490</v>
      </c>
      <c r="C45" s="400"/>
      <c r="D45" s="401"/>
      <c r="E45" s="297">
        <v>45596</v>
      </c>
      <c r="F45" s="298" t="s">
        <v>106</v>
      </c>
      <c r="G45" s="61" t="s">
        <v>398</v>
      </c>
    </row>
    <row r="46" spans="1:8" ht="25.5" customHeight="1" x14ac:dyDescent="0.3">
      <c r="A46" s="117" t="s">
        <v>36</v>
      </c>
      <c r="B46" s="399" t="str">
        <f>IF(Checklist!C1=501, "See Directive No. 4-24 for specific agency requirements.", IF(Checklist!C1=152,"See Directive No. 3-24 for specific agency requirements.","See pages 19-79 of the Directive for specific agency requirements."))</f>
        <v>See pages 19-79 of the Directive for specific agency requirements.</v>
      </c>
      <c r="C46" s="400"/>
      <c r="D46" s="401"/>
      <c r="E46" s="297" t="s">
        <v>70</v>
      </c>
      <c r="F46" s="298" t="str">
        <f>IF(Checklist!H72=TRUE,"YES","NO")</f>
        <v>NO</v>
      </c>
    </row>
    <row r="47" spans="1:8" ht="25.5" customHeight="1" x14ac:dyDescent="0.3">
      <c r="A47" s="117">
        <v>32</v>
      </c>
      <c r="B47" s="402" t="s">
        <v>48</v>
      </c>
      <c r="C47" s="403"/>
      <c r="D47" s="404"/>
      <c r="E47" s="156" t="s">
        <v>49</v>
      </c>
      <c r="F47" s="307" t="str">
        <f>IF(F46="YES","As Needed","NO")</f>
        <v>NO</v>
      </c>
    </row>
    <row r="48" spans="1:8" ht="25.5" customHeight="1" x14ac:dyDescent="0.3">
      <c r="A48" s="117">
        <v>33</v>
      </c>
      <c r="B48" s="310" t="s">
        <v>268</v>
      </c>
      <c r="C48" s="311"/>
      <c r="D48" s="312"/>
      <c r="E48" s="313">
        <v>45609</v>
      </c>
      <c r="F48" s="298" t="s">
        <v>106</v>
      </c>
    </row>
    <row r="49" spans="1:6" ht="25.5" customHeight="1" x14ac:dyDescent="0.3">
      <c r="A49" s="156">
        <v>34</v>
      </c>
      <c r="B49" s="396" t="s">
        <v>712</v>
      </c>
      <c r="C49" s="397"/>
      <c r="D49" s="397"/>
      <c r="E49" s="314" t="s">
        <v>732</v>
      </c>
      <c r="F49" s="298" t="s">
        <v>106</v>
      </c>
    </row>
    <row r="52" spans="1:6" x14ac:dyDescent="0.25">
      <c r="B52" s="394"/>
      <c r="C52" s="395"/>
      <c r="D52" s="395"/>
      <c r="E52" s="315"/>
    </row>
    <row r="254" spans="3:3" x14ac:dyDescent="0.25">
      <c r="C254" s="316"/>
    </row>
    <row r="255" spans="3:3" x14ac:dyDescent="0.25">
      <c r="C255" s="316"/>
    </row>
    <row r="259" spans="3:3" x14ac:dyDescent="0.25">
      <c r="C259" s="316"/>
    </row>
    <row r="264" spans="3:3" x14ac:dyDescent="0.25">
      <c r="C264" s="316"/>
    </row>
    <row r="268" spans="3:3" x14ac:dyDescent="0.25">
      <c r="C268" s="316"/>
    </row>
    <row r="285" spans="3:3" x14ac:dyDescent="0.25">
      <c r="C285" s="316"/>
    </row>
    <row r="289" spans="3:3" x14ac:dyDescent="0.25">
      <c r="C289" s="316"/>
    </row>
    <row r="296" spans="3:3" x14ac:dyDescent="0.25">
      <c r="C296" s="316"/>
    </row>
    <row r="300" spans="3:3" x14ac:dyDescent="0.25">
      <c r="C300" s="316"/>
    </row>
    <row r="307" spans="3:3" x14ac:dyDescent="0.25">
      <c r="C307" s="316"/>
    </row>
    <row r="311" spans="3:3" x14ac:dyDescent="0.25">
      <c r="C311" s="316"/>
    </row>
    <row r="318" spans="3:3" x14ac:dyDescent="0.25">
      <c r="C318" s="316"/>
    </row>
    <row r="322" spans="3:3" x14ac:dyDescent="0.25">
      <c r="C322" s="316"/>
    </row>
    <row r="329" spans="3:3" x14ac:dyDescent="0.25">
      <c r="C329" s="316"/>
    </row>
    <row r="333" spans="3:3" x14ac:dyDescent="0.25">
      <c r="C333" s="316"/>
    </row>
    <row r="338" spans="3:3" x14ac:dyDescent="0.25">
      <c r="C338" s="316"/>
    </row>
    <row r="340" spans="3:3" x14ac:dyDescent="0.25">
      <c r="C340" s="316"/>
    </row>
    <row r="342" spans="3:3" x14ac:dyDescent="0.25">
      <c r="C342" s="316"/>
    </row>
    <row r="347" spans="3:3" x14ac:dyDescent="0.25">
      <c r="C347" s="316"/>
    </row>
    <row r="349" spans="3:3" x14ac:dyDescent="0.25">
      <c r="C349" s="316"/>
    </row>
    <row r="351" spans="3:3" x14ac:dyDescent="0.25">
      <c r="C351" s="316"/>
    </row>
    <row r="356" spans="3:3" x14ac:dyDescent="0.25">
      <c r="C356" s="316"/>
    </row>
    <row r="358" spans="3:3" x14ac:dyDescent="0.25">
      <c r="C358" s="316"/>
    </row>
    <row r="360" spans="3:3" x14ac:dyDescent="0.25">
      <c r="C360" s="316"/>
    </row>
    <row r="365" spans="3:3" x14ac:dyDescent="0.25">
      <c r="C365" s="316"/>
    </row>
    <row r="367" spans="3:3" x14ac:dyDescent="0.25">
      <c r="C367" s="316"/>
    </row>
    <row r="371" spans="3:3" x14ac:dyDescent="0.25">
      <c r="C371" s="316"/>
    </row>
    <row r="373" spans="3:3" x14ac:dyDescent="0.25">
      <c r="C373" s="316"/>
    </row>
    <row r="378" spans="3:3" x14ac:dyDescent="0.25">
      <c r="C378" s="316"/>
    </row>
    <row r="380" spans="3:3" x14ac:dyDescent="0.25">
      <c r="C380" s="316"/>
    </row>
    <row r="400" spans="3:3" x14ac:dyDescent="0.25">
      <c r="C400" s="316"/>
    </row>
    <row r="404" spans="3:3" x14ac:dyDescent="0.25">
      <c r="C404" s="316"/>
    </row>
    <row r="408" spans="3:3" x14ac:dyDescent="0.25">
      <c r="C408" s="316"/>
    </row>
  </sheetData>
  <sheetProtection algorithmName="SHA-512" hashValue="ONxq7Heo3jdb5emmFcSgusmgqVkL4lUB0Es26gkg8IwIaZrk/FRvCtouhcINBO0qajJH3K6B3QliG9qgPB5W1A==" saltValue="O+3iR5ryKyt6W8t1fV7jLw==" spinCount="100000" sheet="1" objects="1" scenarios="1"/>
  <mergeCells count="53">
    <mergeCell ref="B40:D40"/>
    <mergeCell ref="B26:D26"/>
    <mergeCell ref="B43:D43"/>
    <mergeCell ref="B29:D29"/>
    <mergeCell ref="B31:D31"/>
    <mergeCell ref="B36:D36"/>
    <mergeCell ref="B35:D35"/>
    <mergeCell ref="B42:D42"/>
    <mergeCell ref="B34:D34"/>
    <mergeCell ref="C1:F1"/>
    <mergeCell ref="C2:F2"/>
    <mergeCell ref="A1:B1"/>
    <mergeCell ref="A2:B2"/>
    <mergeCell ref="A3:B3"/>
    <mergeCell ref="A4:B4"/>
    <mergeCell ref="C3:F3"/>
    <mergeCell ref="C4:F4"/>
    <mergeCell ref="B21:D21"/>
    <mergeCell ref="B24:D24"/>
    <mergeCell ref="B23:D23"/>
    <mergeCell ref="B22:D22"/>
    <mergeCell ref="A5:B5"/>
    <mergeCell ref="B11:D11"/>
    <mergeCell ref="C6:F6"/>
    <mergeCell ref="C5:F5"/>
    <mergeCell ref="A6:B6"/>
    <mergeCell ref="B14:D14"/>
    <mergeCell ref="B15:D15"/>
    <mergeCell ref="B17:D17"/>
    <mergeCell ref="B8:D8"/>
    <mergeCell ref="B9:D9"/>
    <mergeCell ref="B12:D12"/>
    <mergeCell ref="B18:D18"/>
    <mergeCell ref="B19:D19"/>
    <mergeCell ref="B20:D20"/>
    <mergeCell ref="B13:D13"/>
    <mergeCell ref="B10:D10"/>
    <mergeCell ref="B44:D44"/>
    <mergeCell ref="B16:D16"/>
    <mergeCell ref="B52:D52"/>
    <mergeCell ref="B49:D49"/>
    <mergeCell ref="B33:D33"/>
    <mergeCell ref="B28:D28"/>
    <mergeCell ref="B32:D32"/>
    <mergeCell ref="B38:D38"/>
    <mergeCell ref="B27:D27"/>
    <mergeCell ref="B25:D25"/>
    <mergeCell ref="B41:D41"/>
    <mergeCell ref="B45:D45"/>
    <mergeCell ref="B47:D47"/>
    <mergeCell ref="B46:D46"/>
    <mergeCell ref="B30:D30"/>
    <mergeCell ref="B39:D39"/>
  </mergeCells>
  <phoneticPr fontId="19" type="noConversion"/>
  <conditionalFormatting sqref="E9:E19">
    <cfRule type="cellIs" dxfId="17" priority="35" operator="equal">
      <formula>"Note:  Agency has a different due date, see Suppl. Info."</formula>
    </cfRule>
    <cfRule type="cellIs" dxfId="16" priority="36" stopIfTrue="1" operator="equal">
      <formula>"Note: Agy 129 / 149 have different due dates.  See Suppl. Info."</formula>
    </cfRule>
  </conditionalFormatting>
  <conditionalFormatting sqref="E25:E30">
    <cfRule type="cellIs" dxfId="15" priority="23" operator="equal">
      <formula>"Note:  Agency has a different due date, see Suppl. Info."</formula>
    </cfRule>
    <cfRule type="cellIs" dxfId="14" priority="24" stopIfTrue="1" operator="equal">
      <formula>"Note: Agy 129 / 149 have different due dates.  See Suppl. Info."</formula>
    </cfRule>
  </conditionalFormatting>
  <conditionalFormatting sqref="E32:E45">
    <cfRule type="cellIs" dxfId="13" priority="5" operator="equal">
      <formula>"Note:  Agency has a different due date, see Suppl. Info."</formula>
    </cfRule>
    <cfRule type="cellIs" dxfId="12" priority="6" stopIfTrue="1" operator="equal">
      <formula>"Note: Agy 129 / 149 have different due dates.  See Suppl. Info."</formula>
    </cfRule>
  </conditionalFormatting>
  <conditionalFormatting sqref="E43:E45">
    <cfRule type="cellIs" dxfId="11" priority="1" operator="equal">
      <formula>"Note:  Agency has a different due date, see Suppl. Info."</formula>
    </cfRule>
    <cfRule type="cellIs" dxfId="10" priority="2" stopIfTrue="1" operator="equal">
      <formula>"Note: Agy 129 / 149 have different due dates.  See Suppl. Info."</formula>
    </cfRule>
  </conditionalFormatting>
  <conditionalFormatting sqref="E48">
    <cfRule type="cellIs" dxfId="9" priority="167" operator="equal">
      <formula>"Note:  Agency has a different due date, see Suppl. Info."</formula>
    </cfRule>
    <cfRule type="cellIs" dxfId="8" priority="168" operator="equal">
      <formula>"Agency has a different due date, see Suppl. Info."</formula>
    </cfRule>
    <cfRule type="cellIs" dxfId="7" priority="169" stopIfTrue="1" operator="equal">
      <formula>"Note: Agy 129 / 149 have different due dates.  See Suppl. Info."</formula>
    </cfRule>
  </conditionalFormatting>
  <conditionalFormatting sqref="F9:F46 F48:F49">
    <cfRule type="cellIs" dxfId="6" priority="239" stopIfTrue="1" operator="equal">
      <formula>"YES"</formula>
    </cfRule>
  </conditionalFormatting>
  <conditionalFormatting sqref="F47:F48">
    <cfRule type="cellIs" dxfId="5" priority="240" stopIfTrue="1" operator="equal">
      <formula>"As Needed"</formula>
    </cfRule>
  </conditionalFormatting>
  <printOptions horizontalCentered="1"/>
  <pageMargins left="0.75" right="0.75" top="1.25" bottom="1" header="0.25" footer="0.5"/>
  <pageSetup scale="55" orientation="portrait" cellComments="asDisplayed" r:id="rId1"/>
  <headerFooter alignWithMargins="0">
    <oddHeader xml:space="preserve">&amp;C&amp;"Times New Roman,Bold"&amp;12Attachment 1
Checklist to Determine Information Required by Comptroller's Directive
&amp;A&amp;"Arial,Regular"&amp;14
 </oddHeader>
    <oddFooter>&amp;L&amp;"Times New Roman,Regular"&amp;F \ &amp;A&amp;R&amp;"Times New Roman,Regular"Page  &amp;P</oddFooter>
  </headerFooter>
  <ignoredErrors>
    <ignoredError sqref="C3:F6"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366"/>
  <sheetViews>
    <sheetView showGridLines="0" workbookViewId="0">
      <selection activeCell="B11" sqref="B11"/>
    </sheetView>
  </sheetViews>
  <sheetFormatPr defaultColWidth="8.88671875" defaultRowHeight="13.2" x14ac:dyDescent="0.25"/>
  <cols>
    <col min="1" max="1" width="10" style="317" customWidth="1"/>
    <col min="2" max="2" width="16.109375" style="317" customWidth="1"/>
    <col min="3" max="3" width="14" style="317" customWidth="1"/>
    <col min="4" max="6" width="9.109375" style="317" customWidth="1"/>
    <col min="7" max="7" width="0.44140625" style="317" customWidth="1"/>
    <col min="8" max="8" width="6.88671875" style="317" customWidth="1"/>
    <col min="9" max="9" width="20.44140625" style="317" customWidth="1"/>
    <col min="10" max="10" width="6.88671875" style="317" customWidth="1"/>
    <col min="11" max="11" width="6.109375" style="317" customWidth="1"/>
    <col min="12" max="15" width="8.88671875" style="317" customWidth="1"/>
    <col min="16" max="17" width="8.88671875" style="317" hidden="1" customWidth="1"/>
    <col min="18" max="18" width="0" style="317" hidden="1" customWidth="1"/>
    <col min="19" max="16384" width="8.88671875" style="317"/>
  </cols>
  <sheetData>
    <row r="1" spans="1:28" ht="9.9" customHeight="1" x14ac:dyDescent="0.25">
      <c r="Q1" s="317" t="s">
        <v>74</v>
      </c>
    </row>
    <row r="2" spans="1:28" ht="9.9" customHeight="1" x14ac:dyDescent="0.25">
      <c r="Q2" s="317" t="s">
        <v>71</v>
      </c>
    </row>
    <row r="3" spans="1:28" ht="9.9" customHeight="1" x14ac:dyDescent="0.25"/>
    <row r="4" spans="1:28" ht="14.25" customHeight="1" x14ac:dyDescent="0.25">
      <c r="A4" s="375" t="s">
        <v>247</v>
      </c>
      <c r="B4" s="376"/>
      <c r="C4" s="441" t="str">
        <f>IF(Checklist!C1="","",Checklist!C1)</f>
        <v/>
      </c>
      <c r="D4" s="442"/>
      <c r="E4" s="442"/>
      <c r="F4" s="442"/>
      <c r="G4" s="442"/>
      <c r="H4" s="442"/>
      <c r="I4" s="443"/>
      <c r="J4" s="318"/>
      <c r="K4" s="318"/>
      <c r="N4" s="319"/>
      <c r="O4" s="319"/>
      <c r="P4" s="319"/>
      <c r="Q4" s="319"/>
      <c r="R4" s="319"/>
      <c r="S4" s="319"/>
      <c r="T4" s="319"/>
      <c r="U4" s="319"/>
      <c r="V4" s="319"/>
      <c r="W4" s="319"/>
      <c r="X4" s="319"/>
      <c r="Y4" s="319"/>
      <c r="Z4" s="319"/>
      <c r="AA4" s="319"/>
      <c r="AB4" s="319"/>
    </row>
    <row r="5" spans="1:28" s="319" customFormat="1" ht="30" customHeight="1" x14ac:dyDescent="0.25">
      <c r="A5" s="375" t="s">
        <v>248</v>
      </c>
      <c r="B5" s="376"/>
      <c r="C5" s="454" t="str">
        <f>Checklist!C2</f>
        <v/>
      </c>
      <c r="D5" s="455"/>
      <c r="E5" s="455"/>
      <c r="F5" s="455"/>
      <c r="G5" s="455"/>
      <c r="H5" s="455"/>
      <c r="I5" s="456"/>
      <c r="J5" s="318"/>
      <c r="K5" s="318"/>
      <c r="L5" s="444"/>
      <c r="M5" s="444"/>
    </row>
    <row r="6" spans="1:28" s="320" customFormat="1" ht="24" customHeight="1" x14ac:dyDescent="0.25">
      <c r="J6" s="321"/>
      <c r="K6" s="321"/>
      <c r="L6" s="321"/>
      <c r="M6" s="321"/>
    </row>
    <row r="7" spans="1:28" ht="12.6" customHeight="1" x14ac:dyDescent="0.25"/>
    <row r="8" spans="1:28" x14ac:dyDescent="0.25">
      <c r="A8" s="432" t="s">
        <v>404</v>
      </c>
      <c r="B8" s="432"/>
      <c r="C8" s="432"/>
      <c r="D8" s="432"/>
      <c r="E8" s="432"/>
      <c r="F8" s="432"/>
      <c r="G8" s="432"/>
      <c r="H8" s="432"/>
      <c r="I8" s="432"/>
      <c r="J8" s="432"/>
      <c r="K8" s="432"/>
      <c r="L8" s="432"/>
      <c r="M8" s="432"/>
    </row>
    <row r="9" spans="1:28" ht="15.75" customHeight="1" x14ac:dyDescent="0.25">
      <c r="A9" s="432"/>
      <c r="B9" s="432"/>
      <c r="C9" s="432"/>
      <c r="D9" s="432"/>
      <c r="E9" s="432"/>
      <c r="F9" s="432"/>
      <c r="G9" s="432"/>
      <c r="H9" s="432"/>
      <c r="I9" s="432"/>
      <c r="J9" s="432"/>
      <c r="K9" s="432"/>
      <c r="L9" s="432"/>
      <c r="M9" s="432"/>
    </row>
    <row r="10" spans="1:28" ht="12.6" customHeight="1" x14ac:dyDescent="0.25">
      <c r="A10" s="322"/>
      <c r="B10" s="323"/>
      <c r="C10" s="323"/>
      <c r="D10" s="323"/>
      <c r="E10" s="323"/>
      <c r="F10" s="323"/>
      <c r="G10" s="323"/>
      <c r="H10" s="323"/>
      <c r="I10" s="323"/>
      <c r="J10" s="323"/>
    </row>
    <row r="11" spans="1:28" ht="30.75" customHeight="1" x14ac:dyDescent="0.25">
      <c r="A11" s="324" t="s">
        <v>72</v>
      </c>
      <c r="B11" s="15" t="s">
        <v>288</v>
      </c>
      <c r="C11" s="433" t="s">
        <v>405</v>
      </c>
      <c r="D11" s="434"/>
      <c r="E11" s="434"/>
      <c r="F11" s="434"/>
      <c r="G11" s="434"/>
      <c r="H11" s="434"/>
      <c r="I11" s="434"/>
      <c r="J11" s="434"/>
      <c r="K11" s="434"/>
      <c r="L11" s="434"/>
      <c r="M11" s="434"/>
    </row>
    <row r="12" spans="1:28" ht="13.5" hidden="1" customHeight="1" x14ac:dyDescent="0.25">
      <c r="A12" s="324"/>
      <c r="B12" s="263"/>
      <c r="C12" s="326"/>
      <c r="D12" s="323"/>
      <c r="E12" s="323"/>
      <c r="F12" s="323"/>
      <c r="G12" s="323"/>
      <c r="H12" s="323"/>
      <c r="I12" s="323"/>
      <c r="J12" s="323"/>
    </row>
    <row r="13" spans="1:28" ht="15.75" hidden="1" customHeight="1" x14ac:dyDescent="0.25">
      <c r="A13" s="324" t="s">
        <v>73</v>
      </c>
      <c r="B13" s="325" t="s">
        <v>288</v>
      </c>
      <c r="C13" s="448" t="s">
        <v>406</v>
      </c>
      <c r="D13" s="449"/>
      <c r="E13" s="449"/>
      <c r="F13" s="449"/>
      <c r="G13" s="449"/>
      <c r="H13" s="449"/>
      <c r="I13" s="449"/>
      <c r="J13" s="449"/>
      <c r="K13" s="449"/>
      <c r="L13" s="449"/>
      <c r="M13" s="450"/>
    </row>
    <row r="14" spans="1:28" ht="12.75" hidden="1" customHeight="1" x14ac:dyDescent="0.25">
      <c r="A14" s="324"/>
      <c r="B14" s="263"/>
      <c r="C14" s="451" t="s">
        <v>407</v>
      </c>
      <c r="D14" s="452"/>
      <c r="E14" s="452"/>
      <c r="F14" s="452"/>
      <c r="G14" s="452"/>
      <c r="H14" s="452"/>
      <c r="I14" s="452"/>
      <c r="J14" s="452"/>
      <c r="K14" s="452"/>
      <c r="L14" s="452"/>
      <c r="M14" s="453"/>
    </row>
    <row r="15" spans="1:28" ht="27" hidden="1" customHeight="1" x14ac:dyDescent="0.25">
      <c r="A15" s="324"/>
      <c r="B15" s="263"/>
      <c r="C15" s="435" t="s">
        <v>408</v>
      </c>
      <c r="D15" s="436"/>
      <c r="E15" s="436"/>
      <c r="F15" s="436"/>
      <c r="G15" s="436"/>
      <c r="H15" s="436"/>
      <c r="I15" s="436"/>
      <c r="J15" s="436"/>
      <c r="K15" s="436"/>
      <c r="L15" s="436"/>
      <c r="M15" s="437"/>
    </row>
    <row r="16" spans="1:28" x14ac:dyDescent="0.25">
      <c r="A16" s="322"/>
      <c r="B16" s="323"/>
      <c r="C16" s="323"/>
      <c r="D16" s="323"/>
      <c r="E16" s="323"/>
      <c r="F16" s="323"/>
      <c r="G16" s="323"/>
      <c r="H16" s="323"/>
      <c r="I16" s="323"/>
      <c r="J16" s="323"/>
    </row>
    <row r="17" spans="1:15" ht="30.75" customHeight="1" x14ac:dyDescent="0.25">
      <c r="A17" s="327" t="s">
        <v>73</v>
      </c>
      <c r="B17" s="15" t="s">
        <v>288</v>
      </c>
      <c r="C17" s="445" t="s">
        <v>409</v>
      </c>
      <c r="D17" s="446"/>
      <c r="E17" s="446"/>
      <c r="F17" s="446"/>
      <c r="G17" s="446"/>
      <c r="H17" s="446"/>
      <c r="I17" s="446"/>
      <c r="J17" s="446"/>
      <c r="K17" s="446"/>
      <c r="L17" s="446"/>
      <c r="M17" s="447"/>
    </row>
    <row r="18" spans="1:15" ht="42.75" customHeight="1" x14ac:dyDescent="0.25">
      <c r="A18" s="328"/>
      <c r="C18" s="438" t="s">
        <v>330</v>
      </c>
      <c r="D18" s="439"/>
      <c r="E18" s="439"/>
      <c r="F18" s="439"/>
      <c r="G18" s="439"/>
      <c r="H18" s="439"/>
      <c r="I18" s="439"/>
      <c r="J18" s="439"/>
      <c r="K18" s="439"/>
      <c r="L18" s="439"/>
      <c r="M18" s="440"/>
    </row>
    <row r="19" spans="1:15" x14ac:dyDescent="0.25">
      <c r="A19" s="328"/>
      <c r="B19" s="323"/>
      <c r="C19" s="323"/>
      <c r="D19" s="323"/>
      <c r="E19" s="323"/>
      <c r="F19" s="323"/>
      <c r="G19" s="323"/>
      <c r="H19" s="323"/>
      <c r="I19" s="323"/>
      <c r="J19" s="323"/>
    </row>
    <row r="20" spans="1:15" x14ac:dyDescent="0.25">
      <c r="H20" s="323"/>
      <c r="I20" s="323"/>
      <c r="J20" s="323"/>
      <c r="K20" s="429"/>
      <c r="L20" s="429"/>
      <c r="M20" s="429"/>
      <c r="N20" s="429"/>
      <c r="O20" s="429"/>
    </row>
    <row r="21" spans="1:15" x14ac:dyDescent="0.25">
      <c r="B21" s="329" t="s">
        <v>39</v>
      </c>
      <c r="H21" s="323"/>
      <c r="I21" s="330" t="s">
        <v>50</v>
      </c>
      <c r="J21" s="330"/>
      <c r="K21" s="429"/>
      <c r="L21" s="429"/>
      <c r="M21" s="429"/>
      <c r="N21" s="429"/>
      <c r="O21" s="429"/>
    </row>
    <row r="22" spans="1:15" x14ac:dyDescent="0.25">
      <c r="H22" s="323"/>
      <c r="I22" s="323"/>
      <c r="J22" s="323"/>
    </row>
    <row r="23" spans="1:15" x14ac:dyDescent="0.25">
      <c r="A23" s="331"/>
      <c r="B23" s="332" t="s">
        <v>40</v>
      </c>
      <c r="C23" s="430"/>
      <c r="D23" s="431"/>
      <c r="E23" s="431"/>
      <c r="F23" s="431"/>
      <c r="G23" s="431"/>
      <c r="H23" s="323"/>
      <c r="I23" s="16"/>
      <c r="J23" s="333"/>
      <c r="L23" s="429" t="s">
        <v>410</v>
      </c>
      <c r="M23" s="429"/>
      <c r="N23" s="429"/>
      <c r="O23" s="429"/>
    </row>
    <row r="24" spans="1:15" x14ac:dyDescent="0.25">
      <c r="A24" s="331"/>
      <c r="B24" s="332" t="s">
        <v>41</v>
      </c>
      <c r="C24" s="430"/>
      <c r="D24" s="431"/>
      <c r="E24" s="431"/>
      <c r="F24" s="431"/>
      <c r="G24" s="431"/>
      <c r="H24" s="323"/>
      <c r="I24" s="334"/>
      <c r="J24" s="323"/>
      <c r="L24" s="429"/>
      <c r="M24" s="429"/>
      <c r="N24" s="429"/>
      <c r="O24" s="429"/>
    </row>
    <row r="25" spans="1:15" x14ac:dyDescent="0.25">
      <c r="A25" s="335"/>
      <c r="B25" s="336"/>
      <c r="C25" s="335"/>
      <c r="D25" s="335"/>
      <c r="E25" s="335"/>
      <c r="F25" s="335"/>
      <c r="G25" s="335"/>
      <c r="H25" s="323"/>
      <c r="I25" s="323"/>
      <c r="J25" s="323"/>
      <c r="K25" s="335"/>
      <c r="L25" s="337"/>
      <c r="M25" s="335"/>
      <c r="N25" s="335"/>
      <c r="O25" s="335"/>
    </row>
    <row r="26" spans="1:15" x14ac:dyDescent="0.25">
      <c r="A26" s="331"/>
      <c r="B26" s="332" t="s">
        <v>40</v>
      </c>
      <c r="C26" s="430"/>
      <c r="D26" s="431"/>
      <c r="E26" s="431"/>
      <c r="F26" s="431"/>
      <c r="G26" s="431"/>
      <c r="H26" s="323"/>
      <c r="I26" s="16"/>
      <c r="J26" s="333"/>
      <c r="L26" s="429" t="s">
        <v>410</v>
      </c>
      <c r="M26" s="429"/>
      <c r="N26" s="429"/>
      <c r="O26" s="429"/>
    </row>
    <row r="27" spans="1:15" x14ac:dyDescent="0.25">
      <c r="A27" s="331"/>
      <c r="B27" s="332" t="s">
        <v>41</v>
      </c>
      <c r="C27" s="430"/>
      <c r="D27" s="431"/>
      <c r="E27" s="431"/>
      <c r="F27" s="431"/>
      <c r="G27" s="431"/>
      <c r="H27" s="323"/>
      <c r="I27" s="323"/>
      <c r="J27" s="323"/>
      <c r="L27" s="429"/>
      <c r="M27" s="429"/>
      <c r="N27" s="429"/>
      <c r="O27" s="429"/>
    </row>
    <row r="28" spans="1:15" x14ac:dyDescent="0.25">
      <c r="A28" s="335"/>
      <c r="B28" s="336"/>
      <c r="C28" s="335"/>
      <c r="D28" s="335"/>
      <c r="E28" s="335"/>
      <c r="F28" s="335"/>
      <c r="G28" s="335"/>
      <c r="H28" s="323"/>
      <c r="I28" s="323"/>
      <c r="J28" s="323"/>
      <c r="K28" s="335"/>
      <c r="L28" s="337"/>
      <c r="M28" s="335"/>
      <c r="N28" s="335"/>
      <c r="O28" s="335"/>
    </row>
    <row r="29" spans="1:15" x14ac:dyDescent="0.25">
      <c r="A29" s="331"/>
      <c r="B29" s="332" t="s">
        <v>40</v>
      </c>
      <c r="C29" s="430"/>
      <c r="D29" s="431"/>
      <c r="E29" s="431"/>
      <c r="F29" s="431"/>
      <c r="G29" s="431"/>
      <c r="H29" s="323"/>
      <c r="I29" s="16"/>
      <c r="J29" s="333"/>
      <c r="L29" s="429" t="s">
        <v>410</v>
      </c>
      <c r="M29" s="429"/>
      <c r="N29" s="429"/>
      <c r="O29" s="429"/>
    </row>
    <row r="30" spans="1:15" x14ac:dyDescent="0.25">
      <c r="A30" s="331"/>
      <c r="B30" s="332" t="s">
        <v>41</v>
      </c>
      <c r="C30" s="430"/>
      <c r="D30" s="431"/>
      <c r="E30" s="431"/>
      <c r="F30" s="431"/>
      <c r="G30" s="431"/>
      <c r="H30" s="323"/>
      <c r="I30" s="323"/>
      <c r="J30" s="323"/>
      <c r="L30" s="429"/>
      <c r="M30" s="429"/>
      <c r="N30" s="429"/>
      <c r="O30" s="429"/>
    </row>
    <row r="31" spans="1:15" x14ac:dyDescent="0.25">
      <c r="H31" s="323"/>
      <c r="I31" s="323"/>
      <c r="J31" s="323"/>
      <c r="K31" s="335"/>
      <c r="L31" s="337"/>
      <c r="M31" s="335"/>
      <c r="N31" s="335"/>
      <c r="O31" s="335"/>
    </row>
    <row r="32" spans="1:15" x14ac:dyDescent="0.25">
      <c r="A32" s="331"/>
      <c r="B32" s="332" t="s">
        <v>40</v>
      </c>
      <c r="C32" s="430"/>
      <c r="D32" s="431"/>
      <c r="E32" s="431"/>
      <c r="F32" s="431"/>
      <c r="G32" s="431"/>
      <c r="H32" s="323"/>
      <c r="I32" s="16"/>
      <c r="J32" s="333"/>
      <c r="L32" s="429" t="s">
        <v>410</v>
      </c>
      <c r="M32" s="429"/>
      <c r="N32" s="429"/>
      <c r="O32" s="429"/>
    </row>
    <row r="33" spans="1:15" x14ac:dyDescent="0.25">
      <c r="A33" s="331"/>
      <c r="B33" s="332" t="s">
        <v>41</v>
      </c>
      <c r="C33" s="430"/>
      <c r="D33" s="431"/>
      <c r="E33" s="431"/>
      <c r="F33" s="431"/>
      <c r="G33" s="431"/>
      <c r="H33" s="323"/>
      <c r="I33" s="323"/>
      <c r="J33" s="323"/>
      <c r="L33" s="429"/>
      <c r="M33" s="429"/>
      <c r="N33" s="429"/>
      <c r="O33" s="429"/>
    </row>
    <row r="34" spans="1:15" x14ac:dyDescent="0.25">
      <c r="H34" s="323"/>
      <c r="I34" s="323"/>
      <c r="J34" s="323"/>
      <c r="K34" s="335"/>
      <c r="L34" s="337"/>
      <c r="M34" s="335"/>
      <c r="N34" s="335"/>
      <c r="O34" s="335"/>
    </row>
    <row r="35" spans="1:15" x14ac:dyDescent="0.25">
      <c r="B35" s="329" t="s">
        <v>42</v>
      </c>
      <c r="H35" s="323"/>
      <c r="I35" s="330" t="s">
        <v>50</v>
      </c>
      <c r="J35" s="330"/>
      <c r="K35" s="335"/>
      <c r="L35" s="337"/>
      <c r="M35" s="335"/>
      <c r="N35" s="335"/>
      <c r="O35" s="335"/>
    </row>
    <row r="36" spans="1:15" x14ac:dyDescent="0.25">
      <c r="H36" s="323"/>
      <c r="I36" s="323"/>
      <c r="J36" s="323"/>
    </row>
    <row r="37" spans="1:15" x14ac:dyDescent="0.25">
      <c r="A37" s="331"/>
      <c r="B37" s="332" t="s">
        <v>40</v>
      </c>
      <c r="C37" s="430"/>
      <c r="D37" s="431"/>
      <c r="E37" s="431"/>
      <c r="F37" s="431"/>
      <c r="G37" s="431"/>
      <c r="H37" s="323"/>
      <c r="I37" s="16"/>
      <c r="J37" s="333"/>
      <c r="L37" s="429" t="s">
        <v>411</v>
      </c>
      <c r="M37" s="429"/>
      <c r="N37" s="429"/>
      <c r="O37" s="429"/>
    </row>
    <row r="38" spans="1:15" x14ac:dyDescent="0.25">
      <c r="A38" s="331"/>
      <c r="B38" s="332" t="s">
        <v>41</v>
      </c>
      <c r="C38" s="430"/>
      <c r="D38" s="431"/>
      <c r="E38" s="431"/>
      <c r="F38" s="431"/>
      <c r="G38" s="431"/>
      <c r="H38" s="323"/>
      <c r="I38" s="323"/>
      <c r="J38" s="323"/>
      <c r="L38" s="429"/>
      <c r="M38" s="429"/>
      <c r="N38" s="429"/>
      <c r="O38" s="429"/>
    </row>
    <row r="39" spans="1:15" x14ac:dyDescent="0.25">
      <c r="A39" s="335"/>
      <c r="B39" s="336"/>
      <c r="C39" s="335"/>
      <c r="D39" s="335"/>
      <c r="E39" s="335"/>
      <c r="F39" s="335"/>
      <c r="G39" s="335"/>
      <c r="H39" s="323"/>
      <c r="I39" s="323"/>
      <c r="J39" s="323"/>
      <c r="K39" s="335"/>
      <c r="L39" s="337"/>
      <c r="M39" s="335"/>
      <c r="N39" s="335"/>
      <c r="O39" s="335"/>
    </row>
    <row r="40" spans="1:15" x14ac:dyDescent="0.25">
      <c r="A40" s="331"/>
      <c r="B40" s="332" t="s">
        <v>40</v>
      </c>
      <c r="C40" s="430"/>
      <c r="D40" s="431"/>
      <c r="E40" s="431"/>
      <c r="F40" s="431"/>
      <c r="G40" s="431"/>
      <c r="H40" s="323"/>
      <c r="I40" s="16"/>
      <c r="J40" s="333"/>
      <c r="L40" s="429" t="s">
        <v>411</v>
      </c>
      <c r="M40" s="429"/>
      <c r="N40" s="429"/>
      <c r="O40" s="429"/>
    </row>
    <row r="41" spans="1:15" x14ac:dyDescent="0.25">
      <c r="A41" s="331"/>
      <c r="B41" s="332" t="s">
        <v>41</v>
      </c>
      <c r="C41" s="430"/>
      <c r="D41" s="431"/>
      <c r="E41" s="431"/>
      <c r="F41" s="431"/>
      <c r="G41" s="431"/>
      <c r="H41" s="323"/>
      <c r="I41" s="323"/>
      <c r="J41" s="323"/>
      <c r="L41" s="429"/>
      <c r="M41" s="429"/>
      <c r="N41" s="429"/>
      <c r="O41" s="429"/>
    </row>
    <row r="42" spans="1:15" x14ac:dyDescent="0.25">
      <c r="A42" s="335"/>
      <c r="B42" s="336"/>
      <c r="C42" s="335"/>
      <c r="D42" s="335"/>
      <c r="E42" s="335"/>
      <c r="F42" s="335"/>
      <c r="G42" s="335"/>
      <c r="H42" s="323"/>
      <c r="I42" s="323"/>
      <c r="J42" s="323"/>
      <c r="K42" s="335"/>
      <c r="L42" s="337"/>
      <c r="M42" s="335"/>
      <c r="N42" s="335"/>
      <c r="O42" s="335"/>
    </row>
    <row r="43" spans="1:15" x14ac:dyDescent="0.25">
      <c r="A43" s="331"/>
      <c r="B43" s="332" t="s">
        <v>40</v>
      </c>
      <c r="C43" s="430"/>
      <c r="D43" s="431"/>
      <c r="E43" s="431"/>
      <c r="F43" s="431"/>
      <c r="G43" s="431"/>
      <c r="H43" s="323"/>
      <c r="I43" s="16"/>
      <c r="J43" s="333"/>
      <c r="L43" s="429" t="s">
        <v>411</v>
      </c>
      <c r="M43" s="429"/>
      <c r="N43" s="429"/>
      <c r="O43" s="429"/>
    </row>
    <row r="44" spans="1:15" x14ac:dyDescent="0.25">
      <c r="A44" s="331"/>
      <c r="B44" s="332" t="s">
        <v>41</v>
      </c>
      <c r="C44" s="430"/>
      <c r="D44" s="431"/>
      <c r="E44" s="431"/>
      <c r="F44" s="431"/>
      <c r="G44" s="431"/>
      <c r="H44" s="323"/>
      <c r="I44" s="323"/>
      <c r="J44" s="323"/>
      <c r="L44" s="429"/>
      <c r="M44" s="429"/>
      <c r="N44" s="429"/>
      <c r="O44" s="429"/>
    </row>
    <row r="45" spans="1:15" x14ac:dyDescent="0.25">
      <c r="H45" s="323"/>
      <c r="I45" s="323"/>
      <c r="J45" s="323"/>
      <c r="K45" s="335"/>
      <c r="L45" s="337"/>
      <c r="M45" s="335"/>
      <c r="N45" s="335"/>
      <c r="O45" s="335"/>
    </row>
    <row r="46" spans="1:15" x14ac:dyDescent="0.25">
      <c r="A46" s="331"/>
      <c r="B46" s="332" t="s">
        <v>40</v>
      </c>
      <c r="C46" s="430"/>
      <c r="D46" s="431"/>
      <c r="E46" s="431"/>
      <c r="F46" s="431"/>
      <c r="G46" s="431"/>
      <c r="H46" s="323"/>
      <c r="I46" s="16"/>
      <c r="J46" s="333"/>
      <c r="L46" s="429" t="s">
        <v>411</v>
      </c>
      <c r="M46" s="429"/>
      <c r="N46" s="429"/>
      <c r="O46" s="429"/>
    </row>
    <row r="47" spans="1:15" x14ac:dyDescent="0.25">
      <c r="A47" s="331"/>
      <c r="B47" s="332" t="s">
        <v>41</v>
      </c>
      <c r="C47" s="430"/>
      <c r="D47" s="431"/>
      <c r="E47" s="431"/>
      <c r="F47" s="431"/>
      <c r="G47" s="431"/>
      <c r="H47" s="323"/>
      <c r="I47" s="323"/>
      <c r="J47" s="323"/>
      <c r="L47" s="429"/>
      <c r="M47" s="429"/>
      <c r="N47" s="429"/>
      <c r="O47" s="429"/>
    </row>
    <row r="52" spans="1:1" hidden="1" x14ac:dyDescent="0.25">
      <c r="A52" s="317" t="s">
        <v>74</v>
      </c>
    </row>
    <row r="53" spans="1:1" hidden="1" x14ac:dyDescent="0.25">
      <c r="A53" s="317" t="s">
        <v>71</v>
      </c>
    </row>
    <row r="212" spans="3:3" x14ac:dyDescent="0.25">
      <c r="C212" s="320"/>
    </row>
    <row r="213" spans="3:3" x14ac:dyDescent="0.25">
      <c r="C213" s="320"/>
    </row>
    <row r="217" spans="3:3" x14ac:dyDescent="0.25">
      <c r="C217" s="320"/>
    </row>
    <row r="222" spans="3:3" x14ac:dyDescent="0.25">
      <c r="C222" s="320"/>
    </row>
    <row r="226" spans="3:3" x14ac:dyDescent="0.25">
      <c r="C226" s="320"/>
    </row>
    <row r="243" spans="3:3" x14ac:dyDescent="0.25">
      <c r="C243" s="320"/>
    </row>
    <row r="247" spans="3:3" x14ac:dyDescent="0.25">
      <c r="C247" s="320"/>
    </row>
    <row r="254" spans="3:3" x14ac:dyDescent="0.25">
      <c r="C254" s="320"/>
    </row>
    <row r="258" spans="3:3" x14ac:dyDescent="0.25">
      <c r="C258" s="320"/>
    </row>
    <row r="265" spans="3:3" x14ac:dyDescent="0.25">
      <c r="C265" s="320"/>
    </row>
    <row r="269" spans="3:3" x14ac:dyDescent="0.25">
      <c r="C269" s="320"/>
    </row>
    <row r="276" spans="3:3" x14ac:dyDescent="0.25">
      <c r="C276" s="320"/>
    </row>
    <row r="280" spans="3:3" x14ac:dyDescent="0.25">
      <c r="C280" s="320"/>
    </row>
    <row r="287" spans="3:3" x14ac:dyDescent="0.25">
      <c r="C287" s="320"/>
    </row>
    <row r="291" spans="3:3" x14ac:dyDescent="0.25">
      <c r="C291" s="320"/>
    </row>
    <row r="296" spans="3:3" x14ac:dyDescent="0.25">
      <c r="C296" s="320"/>
    </row>
    <row r="298" spans="3:3" x14ac:dyDescent="0.25">
      <c r="C298" s="320"/>
    </row>
    <row r="300" spans="3:3" x14ac:dyDescent="0.25">
      <c r="C300" s="320"/>
    </row>
    <row r="305" spans="3:3" x14ac:dyDescent="0.25">
      <c r="C305" s="320"/>
    </row>
    <row r="307" spans="3:3" x14ac:dyDescent="0.25">
      <c r="C307" s="320"/>
    </row>
    <row r="309" spans="3:3" x14ac:dyDescent="0.25">
      <c r="C309" s="320"/>
    </row>
    <row r="314" spans="3:3" x14ac:dyDescent="0.25">
      <c r="C314" s="320"/>
    </row>
    <row r="316" spans="3:3" x14ac:dyDescent="0.25">
      <c r="C316" s="320"/>
    </row>
    <row r="318" spans="3:3" x14ac:dyDescent="0.25">
      <c r="C318" s="320"/>
    </row>
    <row r="323" spans="3:3" x14ac:dyDescent="0.25">
      <c r="C323" s="320"/>
    </row>
    <row r="325" spans="3:3" x14ac:dyDescent="0.25">
      <c r="C325" s="320"/>
    </row>
    <row r="329" spans="3:3" x14ac:dyDescent="0.25">
      <c r="C329" s="320"/>
    </row>
    <row r="331" spans="3:3" x14ac:dyDescent="0.25">
      <c r="C331" s="320"/>
    </row>
    <row r="336" spans="3:3" x14ac:dyDescent="0.25">
      <c r="C336" s="320"/>
    </row>
    <row r="338" spans="3:3" x14ac:dyDescent="0.25">
      <c r="C338" s="320"/>
    </row>
    <row r="358" spans="3:3" x14ac:dyDescent="0.25">
      <c r="C358" s="320"/>
    </row>
    <row r="362" spans="3:3" x14ac:dyDescent="0.25">
      <c r="C362" s="320"/>
    </row>
    <row r="366" spans="3:3" x14ac:dyDescent="0.25">
      <c r="C366" s="320"/>
    </row>
  </sheetData>
  <sheetProtection algorithmName="SHA-512" hashValue="2gvPtQDFRoluBuITvHJiC3kXEWc6hrMLLR48wS0/i8+kI/8D2DRcFz3IdLhyhjEMn6dVW1eFurvnp+jC9d2MlA==" saltValue="Q0dv+Ry3nfLy+MiWPxb5Zw==" spinCount="100000" sheet="1" objects="1" scenarios="1"/>
  <mergeCells count="38">
    <mergeCell ref="C4:I4"/>
    <mergeCell ref="C32:G32"/>
    <mergeCell ref="C37:G37"/>
    <mergeCell ref="L37:O38"/>
    <mergeCell ref="C38:G38"/>
    <mergeCell ref="C26:G26"/>
    <mergeCell ref="C29:G29"/>
    <mergeCell ref="L5:M5"/>
    <mergeCell ref="C17:M17"/>
    <mergeCell ref="C23:G23"/>
    <mergeCell ref="A8:M8"/>
    <mergeCell ref="C13:M13"/>
    <mergeCell ref="C14:M14"/>
    <mergeCell ref="C5:I5"/>
    <mergeCell ref="A4:B4"/>
    <mergeCell ref="A5:B5"/>
    <mergeCell ref="C40:G40"/>
    <mergeCell ref="C43:G43"/>
    <mergeCell ref="L40:O41"/>
    <mergeCell ref="C41:G41"/>
    <mergeCell ref="L43:O44"/>
    <mergeCell ref="C44:G44"/>
    <mergeCell ref="L46:O47"/>
    <mergeCell ref="C47:G47"/>
    <mergeCell ref="C46:G46"/>
    <mergeCell ref="A9:M9"/>
    <mergeCell ref="C11:M11"/>
    <mergeCell ref="C15:M15"/>
    <mergeCell ref="C18:M18"/>
    <mergeCell ref="K20:O21"/>
    <mergeCell ref="L23:O24"/>
    <mergeCell ref="C24:G24"/>
    <mergeCell ref="L26:O27"/>
    <mergeCell ref="C27:G27"/>
    <mergeCell ref="L29:O30"/>
    <mergeCell ref="C30:G30"/>
    <mergeCell ref="L32:O33"/>
    <mergeCell ref="C33:G33"/>
  </mergeCells>
  <phoneticPr fontId="25" type="noConversion"/>
  <conditionalFormatting sqref="B11 B13">
    <cfRule type="cellIs" dxfId="4" priority="6" operator="equal">
      <formula>"Error"</formula>
    </cfRule>
  </conditionalFormatting>
  <conditionalFormatting sqref="B11">
    <cfRule type="cellIs" dxfId="3" priority="4" operator="equal">
      <formula>"Answer Required"</formula>
    </cfRule>
  </conditionalFormatting>
  <conditionalFormatting sqref="B13">
    <cfRule type="cellIs" dxfId="2" priority="3" operator="equal">
      <formula>"Answer Required"</formula>
    </cfRule>
  </conditionalFormatting>
  <conditionalFormatting sqref="B17">
    <cfRule type="cellIs" dxfId="1" priority="1" operator="equal">
      <formula>"Answer Required"</formula>
    </cfRule>
    <cfRule type="cellIs" dxfId="0" priority="2" operator="equal">
      <formula>"Error"</formula>
    </cfRule>
  </conditionalFormatting>
  <dataValidations count="1">
    <dataValidation type="list" allowBlank="1" showInputMessage="1" showErrorMessage="1" error="Use Drop Down to Enter Yes or No" sqref="B17 B11 B13" xr:uid="{00000000-0002-0000-0200-000000000000}">
      <formula1>$Q$1:$Q$2</formula1>
    </dataValidation>
  </dataValidations>
  <pageMargins left="0.76" right="0.27" top="1.25" bottom="1" header="0.25" footer="0.5"/>
  <pageSetup scale="62" orientation="portrait" cellComments="asDisplayed" r:id="rId1"/>
  <headerFooter alignWithMargins="0">
    <oddHeader xml:space="preserve">&amp;C&amp;"Times New Roman,Bold"&amp;12Attachment 1
Checklist to Determine Information Required by Comptroller's Directive
&amp;A&amp;"Arial,Regular"&amp;14
 </oddHeader>
    <oddFooter>&amp;L&amp;"Times New Roman,Regular"&amp;F \ &amp;A&amp;R&amp;"Times New Roman,Regular"Page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83" r:id="rId4" name="Check Box 39">
              <controlPr defaultSize="0" autoFill="0" autoLine="0" autoPict="0">
                <anchor moveWithCells="1">
                  <from>
                    <xdr:col>10</xdr:col>
                    <xdr:colOff>60960</xdr:colOff>
                    <xdr:row>45</xdr:row>
                    <xdr:rowOff>22860</xdr:rowOff>
                  </from>
                  <to>
                    <xdr:col>10</xdr:col>
                    <xdr:colOff>365760</xdr:colOff>
                    <xdr:row>46</xdr:row>
                    <xdr:rowOff>76200</xdr:rowOff>
                  </to>
                </anchor>
              </controlPr>
            </control>
          </mc:Choice>
        </mc:AlternateContent>
        <mc:AlternateContent xmlns:mc="http://schemas.openxmlformats.org/markup-compatibility/2006">
          <mc:Choice Requires="x14">
            <control shapeId="6185" r:id="rId5" name="Check Box 41">
              <controlPr defaultSize="0" autoFill="0" autoLine="0" autoPict="0">
                <anchor moveWithCells="1">
                  <from>
                    <xdr:col>10</xdr:col>
                    <xdr:colOff>60960</xdr:colOff>
                    <xdr:row>42</xdr:row>
                    <xdr:rowOff>22860</xdr:rowOff>
                  </from>
                  <to>
                    <xdr:col>10</xdr:col>
                    <xdr:colOff>365760</xdr:colOff>
                    <xdr:row>43</xdr:row>
                    <xdr:rowOff>76200</xdr:rowOff>
                  </to>
                </anchor>
              </controlPr>
            </control>
          </mc:Choice>
        </mc:AlternateContent>
        <mc:AlternateContent xmlns:mc="http://schemas.openxmlformats.org/markup-compatibility/2006">
          <mc:Choice Requires="x14">
            <control shapeId="6186" r:id="rId6" name="Check Box 42">
              <controlPr defaultSize="0" autoFill="0" autoLine="0" autoPict="0">
                <anchor moveWithCells="1">
                  <from>
                    <xdr:col>10</xdr:col>
                    <xdr:colOff>60960</xdr:colOff>
                    <xdr:row>39</xdr:row>
                    <xdr:rowOff>22860</xdr:rowOff>
                  </from>
                  <to>
                    <xdr:col>10</xdr:col>
                    <xdr:colOff>365760</xdr:colOff>
                    <xdr:row>40</xdr:row>
                    <xdr:rowOff>76200</xdr:rowOff>
                  </to>
                </anchor>
              </controlPr>
            </control>
          </mc:Choice>
        </mc:AlternateContent>
        <mc:AlternateContent xmlns:mc="http://schemas.openxmlformats.org/markup-compatibility/2006">
          <mc:Choice Requires="x14">
            <control shapeId="6187" r:id="rId7" name="Check Box 43">
              <controlPr defaultSize="0" autoFill="0" autoLine="0" autoPict="0">
                <anchor moveWithCells="1">
                  <from>
                    <xdr:col>10</xdr:col>
                    <xdr:colOff>60960</xdr:colOff>
                    <xdr:row>36</xdr:row>
                    <xdr:rowOff>22860</xdr:rowOff>
                  </from>
                  <to>
                    <xdr:col>10</xdr:col>
                    <xdr:colOff>365760</xdr:colOff>
                    <xdr:row>37</xdr:row>
                    <xdr:rowOff>76200</xdr:rowOff>
                  </to>
                </anchor>
              </controlPr>
            </control>
          </mc:Choice>
        </mc:AlternateContent>
        <mc:AlternateContent xmlns:mc="http://schemas.openxmlformats.org/markup-compatibility/2006">
          <mc:Choice Requires="x14">
            <control shapeId="6188" r:id="rId8" name="Check Box 44">
              <controlPr defaultSize="0" autoFill="0" autoLine="0" autoPict="0">
                <anchor moveWithCells="1">
                  <from>
                    <xdr:col>10</xdr:col>
                    <xdr:colOff>60960</xdr:colOff>
                    <xdr:row>31</xdr:row>
                    <xdr:rowOff>22860</xdr:rowOff>
                  </from>
                  <to>
                    <xdr:col>10</xdr:col>
                    <xdr:colOff>365760</xdr:colOff>
                    <xdr:row>32</xdr:row>
                    <xdr:rowOff>76200</xdr:rowOff>
                  </to>
                </anchor>
              </controlPr>
            </control>
          </mc:Choice>
        </mc:AlternateContent>
        <mc:AlternateContent xmlns:mc="http://schemas.openxmlformats.org/markup-compatibility/2006">
          <mc:Choice Requires="x14">
            <control shapeId="6189" r:id="rId9" name="Check Box 45">
              <controlPr defaultSize="0" autoFill="0" autoLine="0" autoPict="0">
                <anchor moveWithCells="1">
                  <from>
                    <xdr:col>10</xdr:col>
                    <xdr:colOff>60960</xdr:colOff>
                    <xdr:row>28</xdr:row>
                    <xdr:rowOff>22860</xdr:rowOff>
                  </from>
                  <to>
                    <xdr:col>10</xdr:col>
                    <xdr:colOff>365760</xdr:colOff>
                    <xdr:row>29</xdr:row>
                    <xdr:rowOff>76200</xdr:rowOff>
                  </to>
                </anchor>
              </controlPr>
            </control>
          </mc:Choice>
        </mc:AlternateContent>
        <mc:AlternateContent xmlns:mc="http://schemas.openxmlformats.org/markup-compatibility/2006">
          <mc:Choice Requires="x14">
            <control shapeId="6190" r:id="rId10" name="Check Box 46">
              <controlPr defaultSize="0" autoFill="0" autoLine="0" autoPict="0">
                <anchor moveWithCells="1">
                  <from>
                    <xdr:col>10</xdr:col>
                    <xdr:colOff>60960</xdr:colOff>
                    <xdr:row>25</xdr:row>
                    <xdr:rowOff>22860</xdr:rowOff>
                  </from>
                  <to>
                    <xdr:col>10</xdr:col>
                    <xdr:colOff>365760</xdr:colOff>
                    <xdr:row>26</xdr:row>
                    <xdr:rowOff>76200</xdr:rowOff>
                  </to>
                </anchor>
              </controlPr>
            </control>
          </mc:Choice>
        </mc:AlternateContent>
        <mc:AlternateContent xmlns:mc="http://schemas.openxmlformats.org/markup-compatibility/2006">
          <mc:Choice Requires="x14">
            <control shapeId="6191" r:id="rId11" name="Check Box 47">
              <controlPr defaultSize="0" autoFill="0" autoLine="0" autoPict="0">
                <anchor moveWithCells="1">
                  <from>
                    <xdr:col>10</xdr:col>
                    <xdr:colOff>60960</xdr:colOff>
                    <xdr:row>22</xdr:row>
                    <xdr:rowOff>22860</xdr:rowOff>
                  </from>
                  <to>
                    <xdr:col>10</xdr:col>
                    <xdr:colOff>365760</xdr:colOff>
                    <xdr:row>23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03"/>
  <sheetViews>
    <sheetView showGridLines="0" workbookViewId="0">
      <selection activeCell="A10" sqref="A10"/>
    </sheetView>
  </sheetViews>
  <sheetFormatPr defaultColWidth="9.109375" defaultRowHeight="13.2" x14ac:dyDescent="0.25"/>
  <cols>
    <col min="1" max="1" width="11.109375" style="61" customWidth="1"/>
    <col min="2" max="2" width="29.88671875" style="61" customWidth="1"/>
    <col min="3" max="4" width="8.6640625" style="61" customWidth="1"/>
    <col min="5" max="6" width="26.44140625" style="61" customWidth="1"/>
    <col min="7" max="7" width="3.109375" style="61" customWidth="1"/>
    <col min="8" max="16384" width="9.109375" style="61"/>
  </cols>
  <sheetData>
    <row r="1" spans="1:8" ht="13.95" customHeight="1" x14ac:dyDescent="0.25">
      <c r="A1" s="396" t="s">
        <v>247</v>
      </c>
      <c r="B1" s="396"/>
      <c r="C1" s="459" t="str">
        <f>IF(Checklist!C1="","",Checklist!C1)</f>
        <v/>
      </c>
      <c r="D1" s="460"/>
      <c r="E1" s="460"/>
      <c r="F1" s="461"/>
    </row>
    <row r="2" spans="1:8" ht="27" customHeight="1" x14ac:dyDescent="0.25">
      <c r="A2" s="396" t="s">
        <v>248</v>
      </c>
      <c r="B2" s="396"/>
      <c r="C2" s="421" t="str">
        <f>Checklist!C2</f>
        <v/>
      </c>
      <c r="D2" s="457"/>
      <c r="E2" s="457"/>
      <c r="F2" s="458"/>
    </row>
    <row r="3" spans="1:8" ht="11.25" customHeight="1" x14ac:dyDescent="0.25">
      <c r="A3" s="396" t="s">
        <v>188</v>
      </c>
      <c r="B3" s="396"/>
      <c r="C3" s="462" t="str">
        <f>IF(Checklist!C3="","",Checklist!C3)</f>
        <v/>
      </c>
      <c r="D3" s="463"/>
      <c r="E3" s="463"/>
      <c r="F3" s="464"/>
    </row>
    <row r="4" spans="1:8" ht="11.25" customHeight="1" x14ac:dyDescent="0.25">
      <c r="A4" s="375" t="s">
        <v>579</v>
      </c>
      <c r="B4" s="376"/>
      <c r="C4" s="462" t="str">
        <f>IF(Checklist!C4="","",Checklist!C4)</f>
        <v/>
      </c>
      <c r="D4" s="463"/>
      <c r="E4" s="463"/>
      <c r="F4" s="464"/>
    </row>
    <row r="5" spans="1:8" ht="11.25" customHeight="1" x14ac:dyDescent="0.25">
      <c r="A5" s="375" t="s">
        <v>654</v>
      </c>
      <c r="B5" s="376"/>
      <c r="C5" s="465" t="str">
        <f>IF(Checklist!C5="","",Checklist!C5)</f>
        <v/>
      </c>
      <c r="D5" s="466"/>
      <c r="E5" s="466"/>
      <c r="F5" s="467"/>
    </row>
    <row r="6" spans="1:8" ht="11.25" customHeight="1" x14ac:dyDescent="0.25">
      <c r="A6" s="396" t="s">
        <v>199</v>
      </c>
      <c r="B6" s="396"/>
      <c r="C6" s="468" t="str">
        <f>IF(Checklist!C6="","",Checklist!C6)</f>
        <v/>
      </c>
      <c r="D6" s="469"/>
      <c r="E6" s="469"/>
      <c r="F6" s="470"/>
    </row>
    <row r="9" spans="1:8" ht="60" customHeight="1" x14ac:dyDescent="0.25">
      <c r="A9" s="293" t="s">
        <v>189</v>
      </c>
      <c r="B9" s="293" t="s">
        <v>190</v>
      </c>
      <c r="C9" s="293" t="s">
        <v>191</v>
      </c>
      <c r="D9" s="293" t="s">
        <v>192</v>
      </c>
      <c r="E9" s="293" t="s">
        <v>193</v>
      </c>
      <c r="F9" s="293" t="s">
        <v>194</v>
      </c>
      <c r="H9" s="338"/>
    </row>
    <row r="10" spans="1:8" x14ac:dyDescent="0.25">
      <c r="A10" s="4"/>
      <c r="B10" s="1"/>
      <c r="C10" s="2"/>
      <c r="D10" s="2"/>
      <c r="E10" s="3"/>
      <c r="F10" s="3"/>
    </row>
    <row r="11" spans="1:8" x14ac:dyDescent="0.25">
      <c r="A11" s="4"/>
      <c r="B11" s="1"/>
      <c r="C11" s="2"/>
      <c r="D11" s="2"/>
      <c r="E11" s="3"/>
      <c r="F11" s="3"/>
    </row>
    <row r="12" spans="1:8" x14ac:dyDescent="0.25">
      <c r="A12" s="4"/>
      <c r="B12" s="1"/>
      <c r="C12" s="2"/>
      <c r="D12" s="2"/>
      <c r="E12" s="3"/>
      <c r="F12" s="3"/>
    </row>
    <row r="13" spans="1:8" x14ac:dyDescent="0.25">
      <c r="A13" s="4"/>
      <c r="B13" s="1"/>
      <c r="C13" s="2"/>
      <c r="D13" s="2"/>
      <c r="E13" s="3"/>
      <c r="F13" s="3"/>
    </row>
    <row r="14" spans="1:8" x14ac:dyDescent="0.25">
      <c r="A14" s="4"/>
      <c r="B14" s="1"/>
      <c r="C14" s="2"/>
      <c r="D14" s="2"/>
      <c r="E14" s="3"/>
      <c r="F14" s="3"/>
    </row>
    <row r="15" spans="1:8" x14ac:dyDescent="0.25">
      <c r="A15" s="4"/>
      <c r="B15" s="1"/>
      <c r="C15" s="2"/>
      <c r="D15" s="2"/>
      <c r="E15" s="3"/>
      <c r="F15" s="3"/>
    </row>
    <row r="16" spans="1:8" x14ac:dyDescent="0.25">
      <c r="A16" s="4"/>
      <c r="B16" s="1"/>
      <c r="C16" s="2"/>
      <c r="D16" s="2"/>
      <c r="E16" s="3"/>
      <c r="F16" s="3"/>
    </row>
    <row r="17" spans="1:6" x14ac:dyDescent="0.25">
      <c r="A17" s="4"/>
      <c r="B17" s="1"/>
      <c r="C17" s="2"/>
      <c r="D17" s="2"/>
      <c r="E17" s="3"/>
      <c r="F17" s="3"/>
    </row>
    <row r="18" spans="1:6" x14ac:dyDescent="0.25">
      <c r="A18" s="4"/>
      <c r="B18" s="1"/>
      <c r="C18" s="2"/>
      <c r="D18" s="2"/>
      <c r="E18" s="3"/>
      <c r="F18" s="3"/>
    </row>
    <row r="19" spans="1:6" x14ac:dyDescent="0.25">
      <c r="A19" s="4"/>
      <c r="B19" s="1"/>
      <c r="C19" s="2"/>
      <c r="D19" s="2"/>
      <c r="E19" s="3"/>
      <c r="F19" s="3"/>
    </row>
    <row r="20" spans="1:6" x14ac:dyDescent="0.25">
      <c r="A20" s="4"/>
      <c r="B20" s="1"/>
      <c r="C20" s="2"/>
      <c r="D20" s="2"/>
      <c r="E20" s="7"/>
      <c r="F20" s="7"/>
    </row>
    <row r="21" spans="1:6" x14ac:dyDescent="0.25">
      <c r="A21" s="5"/>
      <c r="B21" s="1"/>
      <c r="C21" s="2"/>
      <c r="D21" s="2"/>
      <c r="E21" s="3"/>
      <c r="F21" s="3"/>
    </row>
    <row r="22" spans="1:6" x14ac:dyDescent="0.25">
      <c r="A22" s="4"/>
      <c r="B22" s="1"/>
      <c r="C22" s="6"/>
      <c r="D22" s="6"/>
      <c r="E22" s="8"/>
      <c r="F22" s="8"/>
    </row>
    <row r="23" spans="1:6" x14ac:dyDescent="0.25">
      <c r="A23" s="4"/>
      <c r="B23" s="1"/>
      <c r="C23" s="2"/>
      <c r="D23" s="2"/>
      <c r="E23" s="3"/>
      <c r="F23" s="3"/>
    </row>
    <row r="24" spans="1:6" x14ac:dyDescent="0.25">
      <c r="A24" s="4"/>
      <c r="B24" s="1"/>
      <c r="C24" s="2"/>
      <c r="D24" s="2"/>
      <c r="E24" s="3"/>
      <c r="F24" s="3"/>
    </row>
    <row r="25" spans="1:6" x14ac:dyDescent="0.25">
      <c r="A25" s="4"/>
      <c r="B25" s="1"/>
      <c r="C25" s="2"/>
      <c r="D25" s="2"/>
      <c r="E25" s="3"/>
      <c r="F25" s="3"/>
    </row>
    <row r="26" spans="1:6" x14ac:dyDescent="0.25">
      <c r="A26" s="4"/>
      <c r="B26" s="1"/>
      <c r="C26" s="2"/>
      <c r="D26" s="2"/>
      <c r="E26" s="3"/>
      <c r="F26" s="3"/>
    </row>
    <row r="27" spans="1:6" x14ac:dyDescent="0.25">
      <c r="A27" s="4"/>
      <c r="B27" s="1"/>
      <c r="C27" s="2"/>
      <c r="D27" s="2"/>
      <c r="E27" s="3"/>
      <c r="F27" s="3"/>
    </row>
    <row r="28" spans="1:6" x14ac:dyDescent="0.25">
      <c r="A28" s="4"/>
      <c r="B28" s="1"/>
      <c r="C28" s="2"/>
      <c r="D28" s="2"/>
      <c r="E28" s="3"/>
      <c r="F28" s="3"/>
    </row>
    <row r="29" spans="1:6" x14ac:dyDescent="0.25">
      <c r="A29" s="4"/>
      <c r="B29" s="1"/>
      <c r="C29" s="2"/>
      <c r="D29" s="2"/>
      <c r="E29" s="3"/>
      <c r="F29" s="3"/>
    </row>
    <row r="30" spans="1:6" x14ac:dyDescent="0.25">
      <c r="A30" s="4"/>
      <c r="B30" s="1"/>
      <c r="C30" s="2"/>
      <c r="D30" s="2"/>
      <c r="E30" s="3"/>
      <c r="F30" s="3"/>
    </row>
    <row r="31" spans="1:6" x14ac:dyDescent="0.25">
      <c r="A31" s="4"/>
      <c r="B31" s="1"/>
      <c r="C31" s="2"/>
      <c r="D31" s="2"/>
      <c r="E31" s="3"/>
      <c r="F31" s="3"/>
    </row>
    <row r="32" spans="1:6" x14ac:dyDescent="0.25">
      <c r="A32" s="4"/>
      <c r="B32" s="1"/>
      <c r="C32" s="2"/>
      <c r="D32" s="2"/>
      <c r="E32" s="3"/>
      <c r="F32" s="3"/>
    </row>
    <row r="33" spans="1:6" x14ac:dyDescent="0.25">
      <c r="A33" s="4"/>
      <c r="B33" s="1"/>
      <c r="C33" s="2"/>
      <c r="D33" s="2"/>
      <c r="E33" s="3"/>
      <c r="F33" s="3"/>
    </row>
    <row r="34" spans="1:6" x14ac:dyDescent="0.25">
      <c r="A34" s="4"/>
      <c r="B34" s="1"/>
      <c r="C34" s="2"/>
      <c r="D34" s="2"/>
      <c r="E34" s="3"/>
      <c r="F34" s="3"/>
    </row>
    <row r="35" spans="1:6" x14ac:dyDescent="0.25">
      <c r="A35" s="4"/>
      <c r="B35" s="1"/>
      <c r="C35" s="2"/>
      <c r="D35" s="2"/>
      <c r="E35" s="3"/>
      <c r="F35" s="3"/>
    </row>
    <row r="36" spans="1:6" x14ac:dyDescent="0.25">
      <c r="A36" s="4"/>
      <c r="B36" s="1"/>
      <c r="C36" s="2"/>
      <c r="D36" s="2"/>
      <c r="E36" s="3"/>
      <c r="F36" s="3"/>
    </row>
    <row r="37" spans="1:6" x14ac:dyDescent="0.25">
      <c r="A37" s="4"/>
      <c r="B37" s="1"/>
      <c r="C37" s="2"/>
      <c r="D37" s="2"/>
      <c r="E37" s="3"/>
      <c r="F37" s="3"/>
    </row>
    <row r="38" spans="1:6" x14ac:dyDescent="0.25">
      <c r="A38" s="4"/>
      <c r="B38" s="1"/>
      <c r="C38" s="2"/>
      <c r="D38" s="2"/>
      <c r="E38" s="3"/>
      <c r="F38" s="3"/>
    </row>
    <row r="39" spans="1:6" x14ac:dyDescent="0.25">
      <c r="A39" s="4"/>
      <c r="B39" s="1"/>
      <c r="C39" s="2"/>
      <c r="D39" s="2"/>
      <c r="E39" s="3"/>
      <c r="F39" s="3"/>
    </row>
    <row r="40" spans="1:6" x14ac:dyDescent="0.25">
      <c r="A40" s="4"/>
      <c r="B40" s="1"/>
      <c r="C40" s="2"/>
      <c r="D40" s="2"/>
      <c r="E40" s="3"/>
      <c r="F40" s="3"/>
    </row>
    <row r="41" spans="1:6" x14ac:dyDescent="0.25">
      <c r="A41" s="4"/>
      <c r="B41" s="1"/>
      <c r="C41" s="2"/>
      <c r="D41" s="2"/>
      <c r="E41" s="3"/>
      <c r="F41" s="3"/>
    </row>
    <row r="42" spans="1:6" x14ac:dyDescent="0.25">
      <c r="A42" s="4"/>
      <c r="B42" s="1"/>
      <c r="C42" s="2"/>
      <c r="D42" s="2"/>
      <c r="E42" s="3"/>
      <c r="F42" s="3"/>
    </row>
    <row r="43" spans="1:6" x14ac:dyDescent="0.25">
      <c r="A43" s="4"/>
      <c r="B43" s="1"/>
      <c r="C43" s="2"/>
      <c r="D43" s="2"/>
      <c r="E43" s="3"/>
      <c r="F43" s="3"/>
    </row>
    <row r="44" spans="1:6" x14ac:dyDescent="0.25">
      <c r="A44" s="4"/>
      <c r="B44" s="1"/>
      <c r="C44" s="2"/>
      <c r="D44" s="2"/>
      <c r="E44" s="3"/>
      <c r="F44" s="3"/>
    </row>
    <row r="45" spans="1:6" x14ac:dyDescent="0.25">
      <c r="A45" s="4"/>
      <c r="B45" s="1"/>
      <c r="C45" s="2"/>
      <c r="D45" s="2"/>
      <c r="E45" s="3"/>
      <c r="F45" s="3"/>
    </row>
    <row r="46" spans="1:6" x14ac:dyDescent="0.25">
      <c r="A46" s="4"/>
      <c r="B46" s="1"/>
      <c r="C46" s="2"/>
      <c r="D46" s="2"/>
      <c r="E46" s="3"/>
      <c r="F46" s="3"/>
    </row>
    <row r="47" spans="1:6" x14ac:dyDescent="0.25">
      <c r="A47" s="4"/>
      <c r="B47" s="1"/>
      <c r="C47" s="2"/>
      <c r="D47" s="2"/>
      <c r="E47" s="3"/>
      <c r="F47" s="3"/>
    </row>
    <row r="48" spans="1:6" x14ac:dyDescent="0.25">
      <c r="A48" s="4"/>
      <c r="B48" s="1"/>
      <c r="C48" s="2"/>
      <c r="D48" s="2"/>
      <c r="E48" s="3"/>
      <c r="F48" s="3"/>
    </row>
    <row r="49" spans="1:6" x14ac:dyDescent="0.25">
      <c r="A49" s="4"/>
      <c r="B49" s="1"/>
      <c r="C49" s="2"/>
      <c r="D49" s="2"/>
      <c r="E49" s="3"/>
      <c r="F49" s="3"/>
    </row>
    <row r="50" spans="1:6" x14ac:dyDescent="0.25">
      <c r="A50" s="4"/>
      <c r="B50" s="1"/>
      <c r="C50" s="2"/>
      <c r="D50" s="2"/>
      <c r="E50" s="3"/>
      <c r="F50" s="3"/>
    </row>
    <row r="51" spans="1:6" x14ac:dyDescent="0.25">
      <c r="A51" s="4"/>
      <c r="B51" s="1"/>
      <c r="C51" s="2"/>
      <c r="D51" s="2"/>
      <c r="E51" s="3"/>
      <c r="F51" s="3"/>
    </row>
    <row r="52" spans="1:6" x14ac:dyDescent="0.25">
      <c r="A52" s="4"/>
      <c r="B52" s="1"/>
      <c r="C52" s="2"/>
      <c r="D52" s="2"/>
      <c r="E52" s="3"/>
      <c r="F52" s="3"/>
    </row>
    <row r="53" spans="1:6" x14ac:dyDescent="0.25">
      <c r="A53" s="4"/>
      <c r="B53" s="1"/>
      <c r="C53" s="2"/>
      <c r="D53" s="2"/>
      <c r="E53" s="3"/>
      <c r="F53" s="3"/>
    </row>
    <row r="54" spans="1:6" x14ac:dyDescent="0.25">
      <c r="A54" s="4"/>
      <c r="B54" s="1"/>
      <c r="C54" s="2"/>
      <c r="D54" s="2"/>
      <c r="E54" s="3"/>
      <c r="F54" s="3"/>
    </row>
    <row r="55" spans="1:6" x14ac:dyDescent="0.25">
      <c r="A55" s="4"/>
      <c r="B55" s="1"/>
      <c r="C55" s="2"/>
      <c r="D55" s="2"/>
      <c r="E55" s="3"/>
      <c r="F55" s="3"/>
    </row>
    <row r="57" spans="1:6" hidden="1" x14ac:dyDescent="0.25">
      <c r="B57" s="61" t="s">
        <v>98</v>
      </c>
    </row>
    <row r="58" spans="1:6" hidden="1" x14ac:dyDescent="0.25">
      <c r="B58" s="61" t="s">
        <v>327</v>
      </c>
    </row>
    <row r="249" spans="3:3" x14ac:dyDescent="0.25">
      <c r="C249" s="71"/>
    </row>
    <row r="250" spans="3:3" x14ac:dyDescent="0.25">
      <c r="C250" s="71"/>
    </row>
    <row r="254" spans="3:3" x14ac:dyDescent="0.25">
      <c r="C254" s="71"/>
    </row>
    <row r="259" spans="3:3" x14ac:dyDescent="0.25">
      <c r="C259" s="71"/>
    </row>
    <row r="263" spans="3:3" x14ac:dyDescent="0.25">
      <c r="C263" s="71"/>
    </row>
    <row r="280" spans="3:3" x14ac:dyDescent="0.25">
      <c r="C280" s="71"/>
    </row>
    <row r="284" spans="3:3" x14ac:dyDescent="0.25">
      <c r="C284" s="71"/>
    </row>
    <row r="291" spans="3:3" x14ac:dyDescent="0.25">
      <c r="C291" s="71"/>
    </row>
    <row r="295" spans="3:3" x14ac:dyDescent="0.25">
      <c r="C295" s="71"/>
    </row>
    <row r="302" spans="3:3" x14ac:dyDescent="0.25">
      <c r="C302" s="71"/>
    </row>
    <row r="306" spans="3:3" x14ac:dyDescent="0.25">
      <c r="C306" s="71"/>
    </row>
    <row r="313" spans="3:3" x14ac:dyDescent="0.25">
      <c r="C313" s="71"/>
    </row>
    <row r="317" spans="3:3" x14ac:dyDescent="0.25">
      <c r="C317" s="71"/>
    </row>
    <row r="324" spans="3:3" x14ac:dyDescent="0.25">
      <c r="C324" s="71"/>
    </row>
    <row r="328" spans="3:3" x14ac:dyDescent="0.25">
      <c r="C328" s="71"/>
    </row>
    <row r="333" spans="3:3" x14ac:dyDescent="0.25">
      <c r="C333" s="71"/>
    </row>
    <row r="335" spans="3:3" x14ac:dyDescent="0.25">
      <c r="C335" s="71"/>
    </row>
    <row r="337" spans="3:3" x14ac:dyDescent="0.25">
      <c r="C337" s="71"/>
    </row>
    <row r="342" spans="3:3" x14ac:dyDescent="0.25">
      <c r="C342" s="71"/>
    </row>
    <row r="344" spans="3:3" x14ac:dyDescent="0.25">
      <c r="C344" s="71"/>
    </row>
    <row r="346" spans="3:3" x14ac:dyDescent="0.25">
      <c r="C346" s="71"/>
    </row>
    <row r="351" spans="3:3" x14ac:dyDescent="0.25">
      <c r="C351" s="71"/>
    </row>
    <row r="353" spans="3:3" x14ac:dyDescent="0.25">
      <c r="C353" s="71"/>
    </row>
    <row r="355" spans="3:3" x14ac:dyDescent="0.25">
      <c r="C355" s="71"/>
    </row>
    <row r="360" spans="3:3" x14ac:dyDescent="0.25">
      <c r="C360" s="71"/>
    </row>
    <row r="362" spans="3:3" x14ac:dyDescent="0.25">
      <c r="C362" s="71"/>
    </row>
    <row r="366" spans="3:3" x14ac:dyDescent="0.25">
      <c r="C366" s="71"/>
    </row>
    <row r="368" spans="3:3" x14ac:dyDescent="0.25">
      <c r="C368" s="71"/>
    </row>
    <row r="373" spans="3:3" x14ac:dyDescent="0.25">
      <c r="C373" s="71"/>
    </row>
    <row r="375" spans="3:3" x14ac:dyDescent="0.25">
      <c r="C375" s="71"/>
    </row>
    <row r="395" spans="3:3" x14ac:dyDescent="0.25">
      <c r="C395" s="71"/>
    </row>
    <row r="399" spans="3:3" x14ac:dyDescent="0.25">
      <c r="C399" s="71"/>
    </row>
    <row r="403" spans="3:3" x14ac:dyDescent="0.25">
      <c r="C403" s="71"/>
    </row>
  </sheetData>
  <sheetProtection algorithmName="SHA-512" hashValue="DeTXa1rBCegZHO1cy1xLB8Rb/dOacDVUqVfVs8VgvFYnMqrBMPBDqP5gwckJdNA4CwfibnkuCb8CzwhkKBInMw==" saltValue="z1F+nUI7S914KcjTF5PlFQ==" spinCount="100000" sheet="1" objects="1" scenarios="1"/>
  <dataConsolidate/>
  <mergeCells count="12">
    <mergeCell ref="A6:B6"/>
    <mergeCell ref="A4:B4"/>
    <mergeCell ref="C4:F4"/>
    <mergeCell ref="C5:F5"/>
    <mergeCell ref="C6:F6"/>
    <mergeCell ref="A5:B5"/>
    <mergeCell ref="A1:B1"/>
    <mergeCell ref="A2:B2"/>
    <mergeCell ref="A3:B3"/>
    <mergeCell ref="C2:F2"/>
    <mergeCell ref="C1:F1"/>
    <mergeCell ref="C3:F3"/>
  </mergeCells>
  <phoneticPr fontId="19" type="noConversion"/>
  <dataValidations count="3">
    <dataValidation allowBlank="1" showInputMessage="1" showErrorMessage="1" error="Enter 3 digit agency number" sqref="C1" xr:uid="{00000000-0002-0000-0300-000000000000}"/>
    <dataValidation allowBlank="1" showInputMessage="1" showErrorMessage="1" error="Enter a date between 7/1/07 and 12/15/07" sqref="A10:A55" xr:uid="{00000000-0002-0000-0300-000001000000}"/>
    <dataValidation type="list" allowBlank="1" showInputMessage="1" showErrorMessage="1" error="Use the drop-down list to enter a tab name." sqref="B10:B55" xr:uid="{00000000-0002-0000-0300-000002000000}">
      <formula1>$B$57:$B$58</formula1>
    </dataValidation>
  </dataValidations>
  <printOptions horizontalCentered="1"/>
  <pageMargins left="0.5" right="0.5" top="1.25" bottom="1" header="0.5" footer="0.5"/>
  <pageSetup scale="85" orientation="portrait" cellComments="asDisplayed" r:id="rId1"/>
  <headerFooter alignWithMargins="0">
    <oddHeader xml:space="preserve">&amp;C&amp;"Times New Roman,Bold"&amp;12Attachment 1
Checklist to Determine Information Required by Comptroller's Directive
&amp;A
 </oddHeader>
    <oddFooter>&amp;L&amp;"Times New Roman,Regular"&amp;F\&amp;A&amp;R&amp;"Times New Roman,Regular"Page &amp;P</oddFooter>
  </headerFooter>
  <ignoredErrors>
    <ignoredError sqref="C6 C3:C4 C5"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BX154"/>
  <sheetViews>
    <sheetView workbookViewId="0"/>
  </sheetViews>
  <sheetFormatPr defaultColWidth="10" defaultRowHeight="13.2" x14ac:dyDescent="0.25"/>
  <cols>
    <col min="1" max="1" width="5.109375" style="28" customWidth="1"/>
    <col min="2" max="2" width="7.109375" style="28" customWidth="1"/>
    <col min="3" max="3" width="61.33203125" style="28" customWidth="1"/>
    <col min="4" max="4" width="8.33203125" style="28" customWidth="1"/>
    <col min="5" max="5" width="10" style="28"/>
    <col min="6" max="6" width="15.5546875" style="28" hidden="1" customWidth="1"/>
    <col min="7" max="7" width="32.88671875" style="28" customWidth="1"/>
    <col min="8" max="8" width="18.88671875" style="28" customWidth="1"/>
    <col min="9" max="9" width="73.33203125" style="28" customWidth="1"/>
    <col min="10" max="10" width="60.6640625" style="28" customWidth="1"/>
    <col min="11" max="16384" width="10" style="28"/>
  </cols>
  <sheetData>
    <row r="1" spans="1:11" ht="33" customHeight="1" x14ac:dyDescent="0.3">
      <c r="A1" s="19" t="s">
        <v>200</v>
      </c>
      <c r="B1" s="20" t="s">
        <v>421</v>
      </c>
      <c r="C1" s="21" t="s">
        <v>201</v>
      </c>
      <c r="D1" s="22" t="s">
        <v>176</v>
      </c>
      <c r="E1" s="23" t="s">
        <v>422</v>
      </c>
      <c r="F1" s="24" t="s">
        <v>177</v>
      </c>
      <c r="G1" s="25" t="s">
        <v>597</v>
      </c>
      <c r="H1" s="26" t="s">
        <v>382</v>
      </c>
      <c r="I1" s="27"/>
      <c r="J1" s="46"/>
    </row>
    <row r="2" spans="1:11" x14ac:dyDescent="0.25">
      <c r="A2" s="29">
        <v>100</v>
      </c>
      <c r="B2" s="29">
        <v>10000</v>
      </c>
      <c r="C2" s="30" t="s">
        <v>423</v>
      </c>
      <c r="D2" s="29">
        <v>100</v>
      </c>
      <c r="E2" s="29">
        <v>10000</v>
      </c>
      <c r="F2" s="30" t="s">
        <v>545</v>
      </c>
      <c r="G2" s="31"/>
      <c r="H2" s="32" t="s">
        <v>598</v>
      </c>
      <c r="I2" s="33"/>
      <c r="K2"/>
    </row>
    <row r="3" spans="1:11" ht="25.5" customHeight="1" x14ac:dyDescent="0.25">
      <c r="A3" s="29">
        <v>101</v>
      </c>
      <c r="B3" s="29">
        <v>10100</v>
      </c>
      <c r="C3" s="30" t="s">
        <v>120</v>
      </c>
      <c r="D3" s="29">
        <v>101</v>
      </c>
      <c r="E3" s="29">
        <v>10100</v>
      </c>
      <c r="F3" s="30" t="s">
        <v>493</v>
      </c>
      <c r="G3" s="31"/>
      <c r="H3" s="47">
        <v>167</v>
      </c>
      <c r="I3" s="48" t="s">
        <v>733</v>
      </c>
      <c r="K3"/>
    </row>
    <row r="4" spans="1:11" ht="15.6" x14ac:dyDescent="0.3">
      <c r="A4" s="29">
        <v>103</v>
      </c>
      <c r="B4" s="29">
        <v>10300</v>
      </c>
      <c r="C4" s="30" t="s">
        <v>205</v>
      </c>
      <c r="D4" s="29">
        <v>111</v>
      </c>
      <c r="E4" s="29">
        <v>11100</v>
      </c>
      <c r="F4" s="30" t="s">
        <v>527</v>
      </c>
      <c r="G4" s="34"/>
      <c r="H4" s="47">
        <v>327</v>
      </c>
      <c r="I4" s="48" t="s">
        <v>734</v>
      </c>
      <c r="J4" s="49"/>
      <c r="K4"/>
    </row>
    <row r="5" spans="1:11" ht="15.6" x14ac:dyDescent="0.3">
      <c r="A5" s="29">
        <v>105</v>
      </c>
      <c r="B5" s="29">
        <v>10500</v>
      </c>
      <c r="C5" s="30" t="s">
        <v>303</v>
      </c>
      <c r="D5" s="29">
        <v>101</v>
      </c>
      <c r="E5" s="29">
        <v>10100</v>
      </c>
      <c r="F5" s="30" t="s">
        <v>493</v>
      </c>
      <c r="G5" s="34"/>
      <c r="H5" s="47">
        <v>883</v>
      </c>
      <c r="I5" s="35" t="s">
        <v>735</v>
      </c>
      <c r="J5" s="49"/>
      <c r="K5"/>
    </row>
    <row r="6" spans="1:11" x14ac:dyDescent="0.25">
      <c r="A6" s="29">
        <v>107</v>
      </c>
      <c r="B6" s="29">
        <v>10700</v>
      </c>
      <c r="C6" s="30" t="s">
        <v>121</v>
      </c>
      <c r="D6" s="29">
        <v>107</v>
      </c>
      <c r="E6" s="29">
        <v>10700</v>
      </c>
      <c r="F6" s="30" t="s">
        <v>736</v>
      </c>
      <c r="G6" s="34"/>
      <c r="H6" s="47">
        <v>977</v>
      </c>
      <c r="I6" s="30" t="s">
        <v>737</v>
      </c>
      <c r="K6"/>
    </row>
    <row r="7" spans="1:11" x14ac:dyDescent="0.25">
      <c r="A7" s="29">
        <v>108</v>
      </c>
      <c r="B7" s="29">
        <v>10800</v>
      </c>
      <c r="C7" s="30" t="s">
        <v>206</v>
      </c>
      <c r="D7" s="29">
        <v>107</v>
      </c>
      <c r="E7" s="29">
        <v>10700</v>
      </c>
      <c r="F7" s="30" t="s">
        <v>736</v>
      </c>
      <c r="G7" s="34"/>
      <c r="K7"/>
    </row>
    <row r="8" spans="1:11" x14ac:dyDescent="0.25">
      <c r="A8" s="29">
        <v>109</v>
      </c>
      <c r="B8" s="29">
        <v>10900</v>
      </c>
      <c r="C8" s="30" t="s">
        <v>304</v>
      </c>
      <c r="D8" s="29">
        <v>109</v>
      </c>
      <c r="E8" s="29">
        <v>10900</v>
      </c>
      <c r="F8" s="30" t="s">
        <v>250</v>
      </c>
      <c r="G8" s="34"/>
      <c r="K8"/>
    </row>
    <row r="9" spans="1:11" x14ac:dyDescent="0.25">
      <c r="A9" s="29">
        <v>110</v>
      </c>
      <c r="B9" s="29">
        <v>11000</v>
      </c>
      <c r="C9" s="30" t="s">
        <v>383</v>
      </c>
      <c r="D9" s="29">
        <v>110</v>
      </c>
      <c r="E9" s="29">
        <v>11000</v>
      </c>
      <c r="F9" s="30" t="s">
        <v>477</v>
      </c>
      <c r="G9" s="34"/>
      <c r="H9" s="32" t="s">
        <v>599</v>
      </c>
      <c r="K9"/>
    </row>
    <row r="10" spans="1:11" x14ac:dyDescent="0.25">
      <c r="A10" s="29">
        <v>111</v>
      </c>
      <c r="B10" s="29">
        <v>11100</v>
      </c>
      <c r="C10" s="30" t="s">
        <v>139</v>
      </c>
      <c r="D10" s="29">
        <v>111</v>
      </c>
      <c r="E10" s="29">
        <v>11100</v>
      </c>
      <c r="F10" s="30" t="s">
        <v>527</v>
      </c>
      <c r="G10" s="34"/>
      <c r="H10" s="50">
        <v>128</v>
      </c>
      <c r="I10" s="51" t="s">
        <v>738</v>
      </c>
      <c r="K10"/>
    </row>
    <row r="11" spans="1:11" x14ac:dyDescent="0.25">
      <c r="A11" s="29">
        <v>112</v>
      </c>
      <c r="B11" s="29">
        <v>11200</v>
      </c>
      <c r="C11" s="30" t="s">
        <v>207</v>
      </c>
      <c r="D11" s="29">
        <v>111</v>
      </c>
      <c r="E11" s="29">
        <v>11100</v>
      </c>
      <c r="F11" s="30" t="s">
        <v>527</v>
      </c>
      <c r="G11" s="34"/>
      <c r="H11" s="41"/>
      <c r="I11" s="52"/>
      <c r="K11"/>
    </row>
    <row r="12" spans="1:11" x14ac:dyDescent="0.25">
      <c r="A12" s="29">
        <v>113</v>
      </c>
      <c r="B12" s="29">
        <v>11300</v>
      </c>
      <c r="C12" s="30" t="s">
        <v>208</v>
      </c>
      <c r="D12" s="29">
        <v>111</v>
      </c>
      <c r="E12" s="29">
        <v>11100</v>
      </c>
      <c r="F12" s="30" t="s">
        <v>527</v>
      </c>
      <c r="G12" s="34"/>
      <c r="K12"/>
    </row>
    <row r="13" spans="1:11" x14ac:dyDescent="0.25">
      <c r="A13" s="29">
        <v>114</v>
      </c>
      <c r="B13" s="29">
        <v>11400</v>
      </c>
      <c r="C13" s="30" t="s">
        <v>209</v>
      </c>
      <c r="D13" s="29">
        <v>111</v>
      </c>
      <c r="E13" s="29">
        <v>11100</v>
      </c>
      <c r="F13" s="30" t="s">
        <v>527</v>
      </c>
      <c r="G13" s="34"/>
      <c r="K13"/>
    </row>
    <row r="14" spans="1:11" x14ac:dyDescent="0.25">
      <c r="A14" s="29">
        <v>115</v>
      </c>
      <c r="B14" s="29">
        <v>11500</v>
      </c>
      <c r="C14" s="30" t="s">
        <v>494</v>
      </c>
      <c r="D14" s="29">
        <v>111</v>
      </c>
      <c r="E14" s="29">
        <v>11100</v>
      </c>
      <c r="F14" s="30" t="s">
        <v>527</v>
      </c>
      <c r="G14" s="34"/>
      <c r="H14" s="32" t="s">
        <v>528</v>
      </c>
      <c r="K14"/>
    </row>
    <row r="15" spans="1:11" x14ac:dyDescent="0.25">
      <c r="A15" s="29">
        <v>116</v>
      </c>
      <c r="B15" s="29">
        <v>11600</v>
      </c>
      <c r="C15" s="30" t="s">
        <v>210</v>
      </c>
      <c r="D15" s="29">
        <v>111</v>
      </c>
      <c r="E15" s="29">
        <v>11100</v>
      </c>
      <c r="F15" s="30" t="s">
        <v>527</v>
      </c>
      <c r="G15" s="34"/>
      <c r="H15" s="29" t="s">
        <v>739</v>
      </c>
      <c r="I15" s="30" t="s">
        <v>315</v>
      </c>
      <c r="K15"/>
    </row>
    <row r="16" spans="1:11" x14ac:dyDescent="0.25">
      <c r="A16" s="29">
        <v>117</v>
      </c>
      <c r="B16" s="29">
        <v>11700</v>
      </c>
      <c r="C16" s="30" t="s">
        <v>140</v>
      </c>
      <c r="D16" s="29">
        <v>117</v>
      </c>
      <c r="E16" s="29">
        <v>11700</v>
      </c>
      <c r="F16" s="30" t="s">
        <v>384</v>
      </c>
      <c r="G16" s="34"/>
      <c r="H16" s="53">
        <v>870</v>
      </c>
      <c r="I16" s="30" t="s">
        <v>233</v>
      </c>
      <c r="K16"/>
    </row>
    <row r="17" spans="1:76" x14ac:dyDescent="0.25">
      <c r="A17" s="29">
        <v>119</v>
      </c>
      <c r="B17" s="29">
        <v>11900</v>
      </c>
      <c r="C17" s="30" t="s">
        <v>322</v>
      </c>
      <c r="D17" s="29">
        <v>119</v>
      </c>
      <c r="E17" s="29">
        <v>11900</v>
      </c>
      <c r="F17" s="30" t="s">
        <v>600</v>
      </c>
      <c r="G17" s="34"/>
      <c r="H17" s="54">
        <v>971</v>
      </c>
      <c r="I17" s="30" t="s">
        <v>246</v>
      </c>
      <c r="K17"/>
    </row>
    <row r="18" spans="1:76" x14ac:dyDescent="0.25">
      <c r="A18" s="29">
        <v>121</v>
      </c>
      <c r="B18" s="29">
        <v>12100</v>
      </c>
      <c r="C18" s="30" t="s">
        <v>211</v>
      </c>
      <c r="D18" s="29">
        <v>119</v>
      </c>
      <c r="E18" s="29">
        <v>11900</v>
      </c>
      <c r="F18" s="30" t="s">
        <v>600</v>
      </c>
      <c r="G18" s="34"/>
      <c r="H18" s="29">
        <v>980</v>
      </c>
      <c r="I18" s="30" t="s">
        <v>535</v>
      </c>
      <c r="K18"/>
    </row>
    <row r="19" spans="1:76" x14ac:dyDescent="0.25">
      <c r="A19" s="29">
        <v>122</v>
      </c>
      <c r="B19" s="29">
        <v>12200</v>
      </c>
      <c r="C19" s="30" t="s">
        <v>141</v>
      </c>
      <c r="D19" s="29">
        <v>122</v>
      </c>
      <c r="E19" s="29">
        <v>12200</v>
      </c>
      <c r="F19" s="30" t="s">
        <v>285</v>
      </c>
      <c r="G19" s="34"/>
      <c r="H19" s="29">
        <v>989</v>
      </c>
      <c r="I19" s="30" t="s">
        <v>325</v>
      </c>
      <c r="K19"/>
    </row>
    <row r="20" spans="1:76" x14ac:dyDescent="0.25">
      <c r="A20" s="29">
        <v>123</v>
      </c>
      <c r="B20" s="29">
        <v>12300</v>
      </c>
      <c r="C20" s="30" t="s">
        <v>142</v>
      </c>
      <c r="D20" s="29">
        <v>123</v>
      </c>
      <c r="E20" s="29">
        <v>12300</v>
      </c>
      <c r="F20" s="30" t="s">
        <v>546</v>
      </c>
      <c r="G20" s="31"/>
      <c r="H20" s="29">
        <v>995</v>
      </c>
      <c r="I20" s="30" t="s">
        <v>441</v>
      </c>
      <c r="K20"/>
    </row>
    <row r="21" spans="1:76" s="38" customFormat="1" x14ac:dyDescent="0.25">
      <c r="A21" s="29">
        <v>125</v>
      </c>
      <c r="B21" s="29">
        <v>12500</v>
      </c>
      <c r="C21" s="30" t="s">
        <v>212</v>
      </c>
      <c r="D21" s="29">
        <v>111</v>
      </c>
      <c r="E21" s="29">
        <v>11100</v>
      </c>
      <c r="F21" s="30" t="s">
        <v>527</v>
      </c>
      <c r="G21" s="34"/>
      <c r="H21" s="32" t="s">
        <v>603</v>
      </c>
      <c r="I21" s="42"/>
      <c r="J21" s="28"/>
      <c r="K21"/>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row>
    <row r="22" spans="1:76" x14ac:dyDescent="0.25">
      <c r="A22" s="29">
        <v>127</v>
      </c>
      <c r="B22" s="29">
        <v>12700</v>
      </c>
      <c r="C22" s="30" t="s">
        <v>143</v>
      </c>
      <c r="D22" s="29">
        <v>127</v>
      </c>
      <c r="E22" s="29">
        <v>12700</v>
      </c>
      <c r="F22" s="30" t="s">
        <v>740</v>
      </c>
      <c r="G22" s="34"/>
      <c r="H22" s="29">
        <v>14800</v>
      </c>
      <c r="I22" s="30" t="s">
        <v>124</v>
      </c>
      <c r="K22"/>
    </row>
    <row r="23" spans="1:76" x14ac:dyDescent="0.25">
      <c r="A23" s="36">
        <v>128</v>
      </c>
      <c r="B23" s="36">
        <v>12800</v>
      </c>
      <c r="C23" s="37" t="s">
        <v>741</v>
      </c>
      <c r="D23" s="36">
        <v>912</v>
      </c>
      <c r="E23" s="36">
        <v>91200</v>
      </c>
      <c r="F23" s="37" t="s">
        <v>251</v>
      </c>
      <c r="G23" s="55" t="s">
        <v>605</v>
      </c>
      <c r="H23" s="29">
        <v>85600</v>
      </c>
      <c r="I23" s="30" t="s">
        <v>622</v>
      </c>
      <c r="K23"/>
    </row>
    <row r="24" spans="1:76" x14ac:dyDescent="0.25">
      <c r="A24" s="29">
        <v>129</v>
      </c>
      <c r="B24" s="29">
        <v>12900</v>
      </c>
      <c r="C24" s="30" t="s">
        <v>144</v>
      </c>
      <c r="D24" s="29">
        <v>129</v>
      </c>
      <c r="E24" s="29">
        <v>12900</v>
      </c>
      <c r="F24" s="30" t="s">
        <v>601</v>
      </c>
      <c r="G24" s="34"/>
      <c r="H24" s="56"/>
      <c r="I24" s="42"/>
      <c r="K24"/>
    </row>
    <row r="25" spans="1:76" x14ac:dyDescent="0.25">
      <c r="A25" s="29">
        <v>132</v>
      </c>
      <c r="B25" s="29">
        <v>13200</v>
      </c>
      <c r="C25" s="30" t="s">
        <v>305</v>
      </c>
      <c r="D25" s="29">
        <v>132</v>
      </c>
      <c r="E25" s="29">
        <v>13200</v>
      </c>
      <c r="F25" s="30" t="s">
        <v>385</v>
      </c>
      <c r="G25" s="34"/>
      <c r="H25" s="56"/>
      <c r="I25" s="42"/>
      <c r="K25"/>
    </row>
    <row r="26" spans="1:76" x14ac:dyDescent="0.25">
      <c r="A26" s="29">
        <v>133</v>
      </c>
      <c r="B26" s="29">
        <v>13300</v>
      </c>
      <c r="C26" s="30" t="s">
        <v>122</v>
      </c>
      <c r="D26" s="29">
        <v>133</v>
      </c>
      <c r="E26" s="29">
        <v>13300</v>
      </c>
      <c r="F26" s="30" t="s">
        <v>55</v>
      </c>
      <c r="G26" s="34"/>
      <c r="H26" s="56"/>
      <c r="I26" s="52"/>
      <c r="K26"/>
    </row>
    <row r="27" spans="1:76" x14ac:dyDescent="0.25">
      <c r="A27" s="29">
        <v>136</v>
      </c>
      <c r="B27" s="29">
        <v>13600</v>
      </c>
      <c r="C27" s="30" t="s">
        <v>213</v>
      </c>
      <c r="D27" s="29">
        <v>136</v>
      </c>
      <c r="E27" s="29">
        <v>13600</v>
      </c>
      <c r="F27" s="30" t="s">
        <v>602</v>
      </c>
      <c r="G27" s="34"/>
      <c r="K27"/>
    </row>
    <row r="28" spans="1:76" x14ac:dyDescent="0.25">
      <c r="A28" s="29">
        <v>140</v>
      </c>
      <c r="B28" s="29">
        <v>14000</v>
      </c>
      <c r="C28" s="30" t="s">
        <v>145</v>
      </c>
      <c r="D28" s="29">
        <v>140</v>
      </c>
      <c r="E28" s="29">
        <v>14000</v>
      </c>
      <c r="F28" s="30" t="s">
        <v>742</v>
      </c>
      <c r="G28" s="34"/>
      <c r="I28" s="33"/>
      <c r="K28"/>
    </row>
    <row r="29" spans="1:76" ht="31.2" x14ac:dyDescent="0.25">
      <c r="A29" s="29">
        <v>141</v>
      </c>
      <c r="B29" s="29">
        <v>14100</v>
      </c>
      <c r="C29" s="30" t="s">
        <v>426</v>
      </c>
      <c r="D29" s="29">
        <v>141</v>
      </c>
      <c r="E29" s="29">
        <v>14100</v>
      </c>
      <c r="F29" s="30" t="s">
        <v>255</v>
      </c>
      <c r="G29" s="40" t="s">
        <v>495</v>
      </c>
      <c r="H29" s="39"/>
      <c r="I29" s="33"/>
      <c r="K29"/>
    </row>
    <row r="30" spans="1:76" x14ac:dyDescent="0.25">
      <c r="A30" s="29">
        <v>142</v>
      </c>
      <c r="B30" s="29">
        <v>14200</v>
      </c>
      <c r="C30" s="30" t="s">
        <v>252</v>
      </c>
      <c r="D30" s="29">
        <v>107</v>
      </c>
      <c r="E30" s="29">
        <v>10700</v>
      </c>
      <c r="F30" s="30" t="s">
        <v>736</v>
      </c>
      <c r="G30" s="34"/>
      <c r="H30" s="57"/>
      <c r="I30" s="42"/>
      <c r="K30"/>
    </row>
    <row r="31" spans="1:76" x14ac:dyDescent="0.25">
      <c r="A31" s="29">
        <v>143</v>
      </c>
      <c r="B31" s="29">
        <v>14300</v>
      </c>
      <c r="C31" s="30" t="s">
        <v>427</v>
      </c>
      <c r="D31" s="29">
        <v>141</v>
      </c>
      <c r="E31" s="29">
        <v>14100</v>
      </c>
      <c r="F31" s="30" t="s">
        <v>255</v>
      </c>
      <c r="G31" s="34"/>
      <c r="H31" s="41"/>
      <c r="I31" s="42"/>
      <c r="K31"/>
    </row>
    <row r="32" spans="1:76" x14ac:dyDescent="0.25">
      <c r="A32" s="29">
        <v>145</v>
      </c>
      <c r="B32" s="29">
        <v>14500</v>
      </c>
      <c r="C32" s="30" t="s">
        <v>604</v>
      </c>
      <c r="D32" s="29">
        <v>107</v>
      </c>
      <c r="E32" s="29">
        <v>10700</v>
      </c>
      <c r="F32" s="30" t="s">
        <v>736</v>
      </c>
      <c r="G32" s="34"/>
      <c r="H32" s="41"/>
      <c r="I32" s="42"/>
      <c r="K32"/>
    </row>
    <row r="33" spans="1:11" x14ac:dyDescent="0.25">
      <c r="A33" s="29">
        <v>146</v>
      </c>
      <c r="B33" s="29">
        <v>14600</v>
      </c>
      <c r="C33" s="30" t="s">
        <v>123</v>
      </c>
      <c r="D33" s="29">
        <v>146</v>
      </c>
      <c r="E33" s="29">
        <v>14600</v>
      </c>
      <c r="F33" s="30" t="s">
        <v>547</v>
      </c>
      <c r="G33" s="34"/>
      <c r="H33" s="41"/>
      <c r="I33" s="42"/>
      <c r="K33"/>
    </row>
    <row r="34" spans="1:11" x14ac:dyDescent="0.25">
      <c r="A34" s="29">
        <v>147</v>
      </c>
      <c r="B34" s="29">
        <v>14700</v>
      </c>
      <c r="C34" s="30" t="s">
        <v>256</v>
      </c>
      <c r="D34" s="29">
        <v>151</v>
      </c>
      <c r="E34" s="29">
        <v>15100</v>
      </c>
      <c r="F34" s="30" t="s">
        <v>548</v>
      </c>
      <c r="G34" s="31"/>
      <c r="H34" s="41"/>
      <c r="I34" s="42"/>
      <c r="K34"/>
    </row>
    <row r="35" spans="1:11" x14ac:dyDescent="0.25">
      <c r="A35" s="29">
        <v>148</v>
      </c>
      <c r="B35" s="29">
        <v>14800</v>
      </c>
      <c r="C35" s="30" t="s">
        <v>124</v>
      </c>
      <c r="D35" s="29">
        <v>151</v>
      </c>
      <c r="E35" s="29">
        <v>15100</v>
      </c>
      <c r="F35" s="30" t="s">
        <v>253</v>
      </c>
      <c r="G35" s="34" t="s">
        <v>743</v>
      </c>
      <c r="K35"/>
    </row>
    <row r="36" spans="1:11" x14ac:dyDescent="0.25">
      <c r="A36" s="29">
        <v>149</v>
      </c>
      <c r="B36" s="29">
        <v>14900</v>
      </c>
      <c r="C36" s="30" t="s">
        <v>214</v>
      </c>
      <c r="D36" s="29">
        <v>129</v>
      </c>
      <c r="E36" s="29">
        <v>12900</v>
      </c>
      <c r="F36" s="30" t="s">
        <v>601</v>
      </c>
      <c r="G36" s="34"/>
      <c r="K36"/>
    </row>
    <row r="37" spans="1:11" x14ac:dyDescent="0.25">
      <c r="A37" s="29">
        <v>151</v>
      </c>
      <c r="B37" s="29">
        <v>15100</v>
      </c>
      <c r="C37" s="30" t="s">
        <v>146</v>
      </c>
      <c r="D37" s="29">
        <v>151</v>
      </c>
      <c r="E37" s="29">
        <v>15100</v>
      </c>
      <c r="F37" s="30" t="s">
        <v>253</v>
      </c>
      <c r="G37" s="34"/>
      <c r="K37"/>
    </row>
    <row r="38" spans="1:11" x14ac:dyDescent="0.25">
      <c r="A38" s="29">
        <v>152</v>
      </c>
      <c r="B38" s="29">
        <v>15200</v>
      </c>
      <c r="C38" s="30" t="s">
        <v>147</v>
      </c>
      <c r="D38" s="29">
        <v>152</v>
      </c>
      <c r="E38" s="29">
        <v>15200</v>
      </c>
      <c r="F38" s="30" t="s">
        <v>56</v>
      </c>
      <c r="G38" s="34"/>
      <c r="K38"/>
    </row>
    <row r="39" spans="1:11" x14ac:dyDescent="0.25">
      <c r="A39" s="29">
        <v>154</v>
      </c>
      <c r="B39" s="29">
        <v>15400</v>
      </c>
      <c r="C39" s="30" t="s">
        <v>148</v>
      </c>
      <c r="D39" s="29">
        <v>154</v>
      </c>
      <c r="E39" s="29">
        <v>15400</v>
      </c>
      <c r="F39" s="30" t="s">
        <v>549</v>
      </c>
      <c r="G39" s="34"/>
      <c r="K39"/>
    </row>
    <row r="40" spans="1:11" x14ac:dyDescent="0.25">
      <c r="A40" s="29">
        <v>155</v>
      </c>
      <c r="B40" s="29">
        <v>15500</v>
      </c>
      <c r="C40" s="30" t="s">
        <v>215</v>
      </c>
      <c r="D40" s="29">
        <v>152</v>
      </c>
      <c r="E40" s="29">
        <v>15200</v>
      </c>
      <c r="F40" s="30" t="s">
        <v>56</v>
      </c>
      <c r="G40" s="34"/>
      <c r="K40"/>
    </row>
    <row r="41" spans="1:11" x14ac:dyDescent="0.25">
      <c r="A41" s="29">
        <v>156</v>
      </c>
      <c r="B41" s="29">
        <v>15600</v>
      </c>
      <c r="C41" s="30" t="s">
        <v>149</v>
      </c>
      <c r="D41" s="29">
        <v>156</v>
      </c>
      <c r="E41" s="29">
        <v>15600</v>
      </c>
      <c r="F41" s="30" t="s">
        <v>744</v>
      </c>
      <c r="G41" s="34"/>
      <c r="H41" s="41"/>
      <c r="I41" s="42"/>
      <c r="K41"/>
    </row>
    <row r="42" spans="1:11" x14ac:dyDescent="0.25">
      <c r="A42" s="29">
        <v>157</v>
      </c>
      <c r="B42" s="29">
        <v>15700</v>
      </c>
      <c r="C42" s="30" t="s">
        <v>125</v>
      </c>
      <c r="D42" s="29">
        <v>157</v>
      </c>
      <c r="E42" s="29">
        <v>15700</v>
      </c>
      <c r="F42" s="30" t="s">
        <v>428</v>
      </c>
      <c r="G42" s="34"/>
      <c r="H42" s="41"/>
      <c r="I42" s="42"/>
      <c r="K42"/>
    </row>
    <row r="43" spans="1:11" x14ac:dyDescent="0.25">
      <c r="A43" s="29">
        <v>158</v>
      </c>
      <c r="B43" s="29">
        <v>15800</v>
      </c>
      <c r="C43" s="30" t="s">
        <v>150</v>
      </c>
      <c r="D43" s="29">
        <v>158</v>
      </c>
      <c r="E43" s="29">
        <v>15800</v>
      </c>
      <c r="F43" s="30" t="s">
        <v>606</v>
      </c>
      <c r="G43" s="34"/>
      <c r="H43" s="43"/>
      <c r="I43" s="33"/>
      <c r="K43"/>
    </row>
    <row r="44" spans="1:11" x14ac:dyDescent="0.25">
      <c r="A44" s="29">
        <v>160</v>
      </c>
      <c r="B44" s="29">
        <v>16000</v>
      </c>
      <c r="C44" s="30" t="s">
        <v>216</v>
      </c>
      <c r="D44" s="29">
        <v>111</v>
      </c>
      <c r="E44" s="29">
        <v>11100</v>
      </c>
      <c r="F44" s="30" t="s">
        <v>527</v>
      </c>
      <c r="G44" s="34"/>
      <c r="H44" s="43"/>
      <c r="I44" s="33"/>
      <c r="K44"/>
    </row>
    <row r="45" spans="1:11" x14ac:dyDescent="0.25">
      <c r="A45" s="29">
        <v>161</v>
      </c>
      <c r="B45" s="29">
        <v>16100</v>
      </c>
      <c r="C45" s="30" t="s">
        <v>151</v>
      </c>
      <c r="D45" s="29">
        <v>161</v>
      </c>
      <c r="E45" s="29">
        <v>16100</v>
      </c>
      <c r="F45" s="30" t="s">
        <v>57</v>
      </c>
      <c r="G45" s="34"/>
      <c r="H45" s="39"/>
      <c r="I45" s="33"/>
      <c r="K45"/>
    </row>
    <row r="46" spans="1:11" x14ac:dyDescent="0.25">
      <c r="A46" s="29">
        <v>162</v>
      </c>
      <c r="B46" s="29">
        <v>16200</v>
      </c>
      <c r="C46" s="30" t="s">
        <v>15</v>
      </c>
      <c r="D46" s="29">
        <v>151</v>
      </c>
      <c r="E46" s="29">
        <v>15100</v>
      </c>
      <c r="F46" s="30" t="s">
        <v>253</v>
      </c>
      <c r="G46" s="31"/>
      <c r="H46" s="43"/>
      <c r="I46" s="33"/>
      <c r="K46"/>
    </row>
    <row r="47" spans="1:11" x14ac:dyDescent="0.25">
      <c r="A47" s="44">
        <v>164</v>
      </c>
      <c r="B47" s="29">
        <v>16400</v>
      </c>
      <c r="C47" s="30" t="s">
        <v>424</v>
      </c>
      <c r="D47" s="29">
        <v>129</v>
      </c>
      <c r="E47" s="29">
        <v>12900</v>
      </c>
      <c r="F47" s="30" t="s">
        <v>601</v>
      </c>
      <c r="G47" s="34"/>
      <c r="H47" s="43"/>
      <c r="I47" s="33"/>
      <c r="K47"/>
    </row>
    <row r="48" spans="1:11" x14ac:dyDescent="0.25">
      <c r="A48" s="29">
        <v>165</v>
      </c>
      <c r="B48" s="29">
        <v>16500</v>
      </c>
      <c r="C48" s="30" t="s">
        <v>386</v>
      </c>
      <c r="D48" s="29">
        <v>165</v>
      </c>
      <c r="E48" s="29">
        <v>16500</v>
      </c>
      <c r="F48" s="30" t="s">
        <v>429</v>
      </c>
      <c r="G48" s="34"/>
      <c r="H48" s="39"/>
      <c r="I48" s="33"/>
      <c r="K48"/>
    </row>
    <row r="49" spans="1:11" x14ac:dyDescent="0.25">
      <c r="A49" s="29">
        <v>166</v>
      </c>
      <c r="B49" s="29">
        <v>16600</v>
      </c>
      <c r="C49" s="30" t="s">
        <v>217</v>
      </c>
      <c r="D49" s="29">
        <v>119</v>
      </c>
      <c r="E49" s="29">
        <v>11900</v>
      </c>
      <c r="F49" s="30" t="s">
        <v>600</v>
      </c>
      <c r="G49" s="34"/>
      <c r="H49" s="33"/>
      <c r="I49" s="33"/>
      <c r="K49"/>
    </row>
    <row r="50" spans="1:11" x14ac:dyDescent="0.25">
      <c r="A50" s="29">
        <v>167</v>
      </c>
      <c r="B50" s="29">
        <v>16700</v>
      </c>
      <c r="C50" s="30" t="s">
        <v>745</v>
      </c>
      <c r="D50" s="53">
        <v>167</v>
      </c>
      <c r="E50" s="53">
        <v>16700</v>
      </c>
      <c r="F50" s="30" t="s">
        <v>746</v>
      </c>
      <c r="G50" s="34" t="s">
        <v>747</v>
      </c>
      <c r="H50" s="33"/>
      <c r="I50" s="33"/>
      <c r="K50"/>
    </row>
    <row r="51" spans="1:11" x14ac:dyDescent="0.25">
      <c r="A51" s="29">
        <v>171</v>
      </c>
      <c r="B51" s="29">
        <v>17100</v>
      </c>
      <c r="C51" s="30" t="s">
        <v>126</v>
      </c>
      <c r="D51" s="29">
        <v>171</v>
      </c>
      <c r="E51" s="29">
        <v>17100</v>
      </c>
      <c r="F51" s="30" t="s">
        <v>748</v>
      </c>
      <c r="G51" s="34"/>
      <c r="H51" s="33"/>
      <c r="I51" s="33"/>
      <c r="K51"/>
    </row>
    <row r="52" spans="1:11" x14ac:dyDescent="0.25">
      <c r="A52" s="29">
        <v>172</v>
      </c>
      <c r="B52" s="29">
        <v>17200</v>
      </c>
      <c r="C52" s="30" t="s">
        <v>306</v>
      </c>
      <c r="D52" s="29">
        <v>172</v>
      </c>
      <c r="E52" s="29">
        <v>17200</v>
      </c>
      <c r="F52" s="30" t="s">
        <v>607</v>
      </c>
      <c r="G52" s="34"/>
      <c r="H52" s="39"/>
      <c r="I52" s="33"/>
      <c r="K52"/>
    </row>
    <row r="53" spans="1:11" x14ac:dyDescent="0.25">
      <c r="A53" s="29">
        <v>174</v>
      </c>
      <c r="B53" s="29">
        <v>17400</v>
      </c>
      <c r="C53" s="30" t="s">
        <v>152</v>
      </c>
      <c r="D53" s="29">
        <v>174</v>
      </c>
      <c r="E53" s="29">
        <v>17400</v>
      </c>
      <c r="F53" s="30" t="s">
        <v>496</v>
      </c>
      <c r="G53" s="31"/>
      <c r="H53" s="43"/>
      <c r="I53" s="33"/>
      <c r="K53"/>
    </row>
    <row r="54" spans="1:11" x14ac:dyDescent="0.25">
      <c r="A54" s="29">
        <v>180</v>
      </c>
      <c r="B54" s="29">
        <v>18000</v>
      </c>
      <c r="C54" s="30" t="s">
        <v>218</v>
      </c>
      <c r="D54" s="29">
        <v>119</v>
      </c>
      <c r="E54" s="44">
        <v>11900</v>
      </c>
      <c r="F54" s="30" t="s">
        <v>600</v>
      </c>
      <c r="G54" s="34"/>
      <c r="H54" s="43"/>
      <c r="I54" s="33"/>
      <c r="K54"/>
    </row>
    <row r="55" spans="1:11" x14ac:dyDescent="0.25">
      <c r="A55" s="29">
        <v>181</v>
      </c>
      <c r="B55" s="29">
        <v>18100</v>
      </c>
      <c r="C55" s="30" t="s">
        <v>153</v>
      </c>
      <c r="D55" s="29">
        <v>181</v>
      </c>
      <c r="E55" s="29">
        <v>18100</v>
      </c>
      <c r="F55" s="30" t="s">
        <v>749</v>
      </c>
      <c r="G55" s="31"/>
      <c r="H55" s="43"/>
      <c r="I55" s="42"/>
      <c r="K55"/>
    </row>
    <row r="56" spans="1:11" x14ac:dyDescent="0.25">
      <c r="A56" s="29">
        <v>182</v>
      </c>
      <c r="B56" s="29">
        <v>18200</v>
      </c>
      <c r="C56" s="30" t="s">
        <v>154</v>
      </c>
      <c r="D56" s="29">
        <v>182</v>
      </c>
      <c r="E56" s="29">
        <v>18200</v>
      </c>
      <c r="F56" s="30" t="s">
        <v>608</v>
      </c>
      <c r="G56" s="34"/>
      <c r="H56" s="43"/>
      <c r="I56" s="33"/>
      <c r="K56"/>
    </row>
    <row r="57" spans="1:11" x14ac:dyDescent="0.25">
      <c r="A57" s="29">
        <v>183</v>
      </c>
      <c r="B57" s="29">
        <v>18300</v>
      </c>
      <c r="C57" s="30" t="s">
        <v>609</v>
      </c>
      <c r="D57" s="29">
        <v>119</v>
      </c>
      <c r="E57" s="29">
        <v>11900</v>
      </c>
      <c r="F57" s="30" t="s">
        <v>600</v>
      </c>
      <c r="G57" s="34"/>
      <c r="H57" s="43"/>
      <c r="I57" s="33"/>
      <c r="K57"/>
    </row>
    <row r="58" spans="1:11" x14ac:dyDescent="0.25">
      <c r="A58" s="29">
        <v>185</v>
      </c>
      <c r="B58" s="29">
        <v>18500</v>
      </c>
      <c r="C58" s="30" t="s">
        <v>219</v>
      </c>
      <c r="D58" s="29">
        <v>119</v>
      </c>
      <c r="E58" s="29">
        <v>11900</v>
      </c>
      <c r="F58" s="30" t="s">
        <v>600</v>
      </c>
      <c r="G58" s="34"/>
      <c r="I58" s="33"/>
      <c r="K58"/>
    </row>
    <row r="59" spans="1:11" x14ac:dyDescent="0.25">
      <c r="A59" s="29">
        <v>186</v>
      </c>
      <c r="B59" s="29">
        <v>18600</v>
      </c>
      <c r="C59" s="30" t="s">
        <v>220</v>
      </c>
      <c r="D59" s="29">
        <v>119</v>
      </c>
      <c r="E59" s="29">
        <v>11900</v>
      </c>
      <c r="F59" s="30" t="s">
        <v>600</v>
      </c>
      <c r="G59" s="34"/>
      <c r="H59" s="43"/>
      <c r="I59" s="33"/>
      <c r="K59"/>
    </row>
    <row r="60" spans="1:11" x14ac:dyDescent="0.25">
      <c r="A60" s="29">
        <v>187</v>
      </c>
      <c r="B60" s="29">
        <v>18700</v>
      </c>
      <c r="C60" s="30" t="s">
        <v>610</v>
      </c>
      <c r="D60" s="29">
        <v>119</v>
      </c>
      <c r="E60" s="29">
        <v>11900</v>
      </c>
      <c r="F60" s="30" t="s">
        <v>600</v>
      </c>
      <c r="G60" s="34"/>
      <c r="H60" s="43"/>
      <c r="I60" s="33"/>
      <c r="K60"/>
    </row>
    <row r="61" spans="1:11" x14ac:dyDescent="0.25">
      <c r="A61" s="29">
        <v>188</v>
      </c>
      <c r="B61" s="29">
        <v>18800</v>
      </c>
      <c r="C61" s="30" t="s">
        <v>221</v>
      </c>
      <c r="D61" s="29">
        <v>119</v>
      </c>
      <c r="E61" s="29">
        <v>11900</v>
      </c>
      <c r="F61" s="30" t="s">
        <v>600</v>
      </c>
      <c r="G61" s="34"/>
      <c r="H61" s="43"/>
      <c r="I61" s="33"/>
      <c r="K61"/>
    </row>
    <row r="62" spans="1:11" x14ac:dyDescent="0.25">
      <c r="A62" s="29">
        <v>190</v>
      </c>
      <c r="B62" s="29">
        <v>19000</v>
      </c>
      <c r="C62" s="30" t="s">
        <v>222</v>
      </c>
      <c r="D62" s="29">
        <v>119</v>
      </c>
      <c r="E62" s="29">
        <v>11900</v>
      </c>
      <c r="F62" s="30" t="s">
        <v>600</v>
      </c>
      <c r="G62" s="34"/>
      <c r="H62" s="33"/>
      <c r="I62" s="33"/>
      <c r="K62"/>
    </row>
    <row r="63" spans="1:11" x14ac:dyDescent="0.25">
      <c r="A63" s="29">
        <v>191</v>
      </c>
      <c r="B63" s="29">
        <v>19100</v>
      </c>
      <c r="C63" s="30" t="s">
        <v>307</v>
      </c>
      <c r="D63" s="29">
        <v>191</v>
      </c>
      <c r="E63" s="29">
        <v>19100</v>
      </c>
      <c r="F63" s="30" t="s">
        <v>551</v>
      </c>
      <c r="G63" s="31"/>
      <c r="H63" s="39"/>
      <c r="I63" s="33"/>
      <c r="K63"/>
    </row>
    <row r="64" spans="1:11" x14ac:dyDescent="0.25">
      <c r="A64" s="29">
        <v>192</v>
      </c>
      <c r="B64" s="29">
        <v>19200</v>
      </c>
      <c r="C64" s="30" t="s">
        <v>223</v>
      </c>
      <c r="D64" s="29">
        <v>119</v>
      </c>
      <c r="E64" s="29">
        <v>11900</v>
      </c>
      <c r="F64" s="30" t="s">
        <v>600</v>
      </c>
      <c r="G64" s="34"/>
      <c r="H64" s="39"/>
      <c r="I64" s="33"/>
      <c r="K64"/>
    </row>
    <row r="65" spans="1:11" x14ac:dyDescent="0.25">
      <c r="A65" s="29">
        <v>193</v>
      </c>
      <c r="B65" s="29">
        <v>19300</v>
      </c>
      <c r="C65" s="30" t="s">
        <v>16</v>
      </c>
      <c r="D65" s="29">
        <v>119</v>
      </c>
      <c r="E65" s="29">
        <v>11900</v>
      </c>
      <c r="F65" s="30" t="s">
        <v>600</v>
      </c>
      <c r="G65" s="34"/>
      <c r="H65" s="43"/>
      <c r="I65" s="33"/>
      <c r="K65"/>
    </row>
    <row r="66" spans="1:11" x14ac:dyDescent="0.25">
      <c r="A66" s="29">
        <v>194</v>
      </c>
      <c r="B66" s="29">
        <v>19400</v>
      </c>
      <c r="C66" s="30" t="s">
        <v>155</v>
      </c>
      <c r="D66" s="29">
        <v>194</v>
      </c>
      <c r="E66" s="29">
        <v>19400</v>
      </c>
      <c r="F66" s="30" t="s">
        <v>552</v>
      </c>
      <c r="G66" s="31"/>
      <c r="H66" s="43"/>
      <c r="I66" s="33"/>
      <c r="K66"/>
    </row>
    <row r="67" spans="1:11" x14ac:dyDescent="0.25">
      <c r="A67" s="29">
        <v>195</v>
      </c>
      <c r="B67" s="29">
        <v>19500</v>
      </c>
      <c r="C67" s="30" t="s">
        <v>553</v>
      </c>
      <c r="D67" s="29">
        <v>119</v>
      </c>
      <c r="E67" s="29">
        <v>11900</v>
      </c>
      <c r="F67" s="30" t="s">
        <v>600</v>
      </c>
      <c r="G67" s="34"/>
      <c r="H67" s="43"/>
      <c r="I67" s="33"/>
      <c r="K67"/>
    </row>
    <row r="68" spans="1:11" x14ac:dyDescent="0.25">
      <c r="A68" s="29">
        <v>197</v>
      </c>
      <c r="B68" s="29">
        <v>19700</v>
      </c>
      <c r="C68" s="30" t="s">
        <v>308</v>
      </c>
      <c r="D68" s="29">
        <v>201</v>
      </c>
      <c r="E68" s="29">
        <v>20100</v>
      </c>
      <c r="F68" s="30" t="s">
        <v>611</v>
      </c>
      <c r="G68" s="34"/>
      <c r="H68" s="43"/>
      <c r="I68" s="33"/>
      <c r="K68"/>
    </row>
    <row r="69" spans="1:11" x14ac:dyDescent="0.25">
      <c r="A69" s="29">
        <v>199</v>
      </c>
      <c r="B69" s="29">
        <v>19900</v>
      </c>
      <c r="C69" s="30" t="s">
        <v>309</v>
      </c>
      <c r="D69" s="29">
        <v>199</v>
      </c>
      <c r="E69" s="29">
        <v>19900</v>
      </c>
      <c r="F69" s="30" t="s">
        <v>310</v>
      </c>
      <c r="G69" s="31"/>
      <c r="H69" s="42"/>
      <c r="I69" s="33"/>
      <c r="K69"/>
    </row>
    <row r="70" spans="1:11" ht="31.2" x14ac:dyDescent="0.25">
      <c r="A70" s="29">
        <v>200</v>
      </c>
      <c r="B70" s="29">
        <v>20000</v>
      </c>
      <c r="C70" s="30" t="s">
        <v>430</v>
      </c>
      <c r="D70" s="29">
        <v>201</v>
      </c>
      <c r="E70" s="29">
        <v>20100</v>
      </c>
      <c r="F70" s="30" t="s">
        <v>611</v>
      </c>
      <c r="G70" s="58" t="s">
        <v>497</v>
      </c>
      <c r="H70" s="43"/>
      <c r="I70" s="33"/>
      <c r="K70"/>
    </row>
    <row r="71" spans="1:11" x14ac:dyDescent="0.25">
      <c r="A71" s="29">
        <v>201</v>
      </c>
      <c r="B71" s="29">
        <v>20100</v>
      </c>
      <c r="C71" s="30" t="s">
        <v>478</v>
      </c>
      <c r="D71" s="29">
        <v>201</v>
      </c>
      <c r="E71" s="29">
        <v>20100</v>
      </c>
      <c r="F71" s="30" t="s">
        <v>611</v>
      </c>
      <c r="I71" s="33"/>
      <c r="K71"/>
    </row>
    <row r="72" spans="1:11" x14ac:dyDescent="0.25">
      <c r="A72" s="29">
        <v>202</v>
      </c>
      <c r="B72" s="29">
        <v>20200</v>
      </c>
      <c r="C72" s="30" t="s">
        <v>156</v>
      </c>
      <c r="D72" s="29">
        <v>202</v>
      </c>
      <c r="E72" s="29">
        <v>20200</v>
      </c>
      <c r="F72" s="30" t="s">
        <v>750</v>
      </c>
      <c r="G72" s="34"/>
      <c r="H72" s="43"/>
      <c r="I72" s="33"/>
      <c r="K72"/>
    </row>
    <row r="73" spans="1:11" x14ac:dyDescent="0.25">
      <c r="A73" s="29">
        <v>203</v>
      </c>
      <c r="B73" s="29">
        <v>20300</v>
      </c>
      <c r="C73" s="30" t="s">
        <v>359</v>
      </c>
      <c r="D73" s="29">
        <v>262</v>
      </c>
      <c r="E73" s="29">
        <v>26200</v>
      </c>
      <c r="F73" s="30" t="s">
        <v>550</v>
      </c>
      <c r="G73" s="34"/>
      <c r="I73" s="33"/>
      <c r="K73"/>
    </row>
    <row r="74" spans="1:11" x14ac:dyDescent="0.25">
      <c r="A74" s="29">
        <v>218</v>
      </c>
      <c r="B74" s="29">
        <v>21800</v>
      </c>
      <c r="C74" s="30" t="s">
        <v>311</v>
      </c>
      <c r="D74" s="29">
        <v>218</v>
      </c>
      <c r="E74" s="29">
        <v>21800</v>
      </c>
      <c r="F74" s="30" t="s">
        <v>257</v>
      </c>
      <c r="G74" s="31"/>
      <c r="H74" s="43"/>
      <c r="I74" s="33"/>
      <c r="K74"/>
    </row>
    <row r="75" spans="1:11" x14ac:dyDescent="0.25">
      <c r="A75" s="29">
        <v>222</v>
      </c>
      <c r="B75" s="29">
        <v>22200</v>
      </c>
      <c r="C75" s="30" t="s">
        <v>387</v>
      </c>
      <c r="D75" s="29">
        <v>222</v>
      </c>
      <c r="E75" s="29">
        <v>22200</v>
      </c>
      <c r="F75" s="30" t="s">
        <v>751</v>
      </c>
      <c r="G75" s="31"/>
      <c r="H75" s="43"/>
      <c r="I75" s="33"/>
      <c r="K75"/>
    </row>
    <row r="76" spans="1:11" x14ac:dyDescent="0.25">
      <c r="A76" s="29">
        <v>223</v>
      </c>
      <c r="B76" s="29">
        <v>22300</v>
      </c>
      <c r="C76" s="30" t="s">
        <v>157</v>
      </c>
      <c r="D76" s="29">
        <v>223</v>
      </c>
      <c r="E76" s="29">
        <v>22300</v>
      </c>
      <c r="F76" s="30" t="s">
        <v>612</v>
      </c>
      <c r="G76" s="31"/>
      <c r="H76" s="43"/>
      <c r="I76" s="33"/>
      <c r="K76"/>
    </row>
    <row r="77" spans="1:11" x14ac:dyDescent="0.25">
      <c r="A77" s="29">
        <v>226</v>
      </c>
      <c r="B77" s="29">
        <v>22600</v>
      </c>
      <c r="C77" s="30" t="s">
        <v>224</v>
      </c>
      <c r="D77" s="29">
        <v>151</v>
      </c>
      <c r="E77" s="29">
        <v>15100</v>
      </c>
      <c r="F77" s="30" t="s">
        <v>529</v>
      </c>
      <c r="G77" s="45"/>
      <c r="H77" s="43"/>
      <c r="I77" s="33"/>
      <c r="K77"/>
    </row>
    <row r="78" spans="1:11" x14ac:dyDescent="0.25">
      <c r="A78" s="29">
        <v>233</v>
      </c>
      <c r="B78" s="29">
        <v>23300</v>
      </c>
      <c r="C78" s="30" t="s">
        <v>158</v>
      </c>
      <c r="D78" s="29">
        <v>233</v>
      </c>
      <c r="E78" s="29">
        <v>23300</v>
      </c>
      <c r="F78" s="30" t="s">
        <v>258</v>
      </c>
      <c r="G78" s="31"/>
      <c r="H78" s="43"/>
      <c r="I78" s="33"/>
      <c r="K78"/>
    </row>
    <row r="79" spans="1:11" x14ac:dyDescent="0.25">
      <c r="A79" s="29">
        <v>238</v>
      </c>
      <c r="B79" s="29">
        <v>23800</v>
      </c>
      <c r="C79" s="30" t="s">
        <v>127</v>
      </c>
      <c r="D79" s="29">
        <v>238</v>
      </c>
      <c r="E79" s="29">
        <v>23800</v>
      </c>
      <c r="F79" s="30" t="s">
        <v>752</v>
      </c>
      <c r="G79" s="31"/>
      <c r="H79" s="43"/>
      <c r="I79" s="33"/>
      <c r="K79"/>
    </row>
    <row r="80" spans="1:11" x14ac:dyDescent="0.25">
      <c r="A80" s="29">
        <v>239</v>
      </c>
      <c r="B80" s="29">
        <v>23900</v>
      </c>
      <c r="C80" s="30" t="s">
        <v>128</v>
      </c>
      <c r="D80" s="29">
        <v>239</v>
      </c>
      <c r="E80" s="29">
        <v>23900</v>
      </c>
      <c r="F80" s="30" t="s">
        <v>753</v>
      </c>
      <c r="G80" s="31"/>
      <c r="H80" s="43"/>
      <c r="I80" s="33"/>
      <c r="K80"/>
    </row>
    <row r="81" spans="1:11" x14ac:dyDescent="0.25">
      <c r="A81" s="29">
        <v>244</v>
      </c>
      <c r="B81" s="29">
        <v>24400</v>
      </c>
      <c r="C81" s="30" t="s">
        <v>420</v>
      </c>
      <c r="D81" s="29">
        <v>244</v>
      </c>
      <c r="E81" s="29">
        <v>24400</v>
      </c>
      <c r="F81" s="30" t="s">
        <v>613</v>
      </c>
      <c r="G81" s="34"/>
      <c r="H81" s="43"/>
      <c r="I81" s="33"/>
      <c r="K81"/>
    </row>
    <row r="82" spans="1:11" x14ac:dyDescent="0.25">
      <c r="A82" s="29">
        <v>245</v>
      </c>
      <c r="B82" s="29">
        <v>24500</v>
      </c>
      <c r="C82" s="30" t="s">
        <v>312</v>
      </c>
      <c r="D82" s="29">
        <v>245</v>
      </c>
      <c r="E82" s="29">
        <v>24500</v>
      </c>
      <c r="F82" s="30" t="s">
        <v>60</v>
      </c>
      <c r="G82" s="31"/>
      <c r="H82" s="43"/>
      <c r="I82" s="33"/>
      <c r="K82"/>
    </row>
    <row r="83" spans="1:11" x14ac:dyDescent="0.25">
      <c r="A83" s="29">
        <v>262</v>
      </c>
      <c r="B83" s="29">
        <v>26200</v>
      </c>
      <c r="C83" s="30" t="s">
        <v>323</v>
      </c>
      <c r="D83" s="29">
        <v>262</v>
      </c>
      <c r="E83" s="29">
        <v>26200</v>
      </c>
      <c r="F83" s="30" t="s">
        <v>550</v>
      </c>
      <c r="G83" s="34"/>
      <c r="H83" s="43"/>
      <c r="I83" s="33"/>
      <c r="K83"/>
    </row>
    <row r="84" spans="1:11" x14ac:dyDescent="0.25">
      <c r="A84" s="29">
        <v>263</v>
      </c>
      <c r="B84" s="29">
        <v>26300</v>
      </c>
      <c r="C84" s="30" t="s">
        <v>313</v>
      </c>
      <c r="D84" s="29">
        <v>262</v>
      </c>
      <c r="E84" s="29">
        <v>26200</v>
      </c>
      <c r="F84" s="30" t="s">
        <v>612</v>
      </c>
      <c r="G84" s="34"/>
      <c r="H84" s="43"/>
      <c r="I84" s="33"/>
      <c r="K84"/>
    </row>
    <row r="85" spans="1:11" x14ac:dyDescent="0.25">
      <c r="A85" s="29">
        <v>301</v>
      </c>
      <c r="B85" s="29">
        <v>30100</v>
      </c>
      <c r="C85" s="30" t="s">
        <v>388</v>
      </c>
      <c r="D85" s="29">
        <v>301</v>
      </c>
      <c r="E85" s="29">
        <v>30100</v>
      </c>
      <c r="F85" s="30" t="s">
        <v>554</v>
      </c>
      <c r="G85" s="31"/>
      <c r="H85" s="43"/>
      <c r="I85" s="33"/>
      <c r="K85"/>
    </row>
    <row r="86" spans="1:11" x14ac:dyDescent="0.25">
      <c r="A86" s="29">
        <v>307</v>
      </c>
      <c r="B86" s="29">
        <v>30700</v>
      </c>
      <c r="C86" s="30" t="s">
        <v>431</v>
      </c>
      <c r="D86" s="29">
        <v>301</v>
      </c>
      <c r="E86" s="29">
        <v>30100</v>
      </c>
      <c r="F86" s="30" t="s">
        <v>554</v>
      </c>
      <c r="G86" s="31"/>
      <c r="H86" s="42"/>
      <c r="I86" s="33"/>
      <c r="K86"/>
    </row>
    <row r="87" spans="1:11" x14ac:dyDescent="0.25">
      <c r="A87" s="29">
        <v>312</v>
      </c>
      <c r="B87" s="29">
        <v>31200</v>
      </c>
      <c r="C87" s="30" t="s">
        <v>230</v>
      </c>
      <c r="D87" s="29">
        <v>119</v>
      </c>
      <c r="E87" s="29">
        <v>11900</v>
      </c>
      <c r="F87" s="30" t="s">
        <v>600</v>
      </c>
      <c r="G87" s="34"/>
      <c r="H87" s="42"/>
      <c r="I87" s="33"/>
      <c r="K87"/>
    </row>
    <row r="88" spans="1:11" x14ac:dyDescent="0.25">
      <c r="A88" s="29">
        <v>327</v>
      </c>
      <c r="B88" s="29">
        <v>32700</v>
      </c>
      <c r="C88" s="30" t="s">
        <v>754</v>
      </c>
      <c r="D88" s="53">
        <v>327</v>
      </c>
      <c r="E88" s="53">
        <v>32700</v>
      </c>
      <c r="F88" s="30"/>
      <c r="G88" s="34" t="s">
        <v>747</v>
      </c>
      <c r="H88" s="43"/>
      <c r="I88" s="33"/>
      <c r="K88"/>
    </row>
    <row r="89" spans="1:11" x14ac:dyDescent="0.25">
      <c r="A89" s="29">
        <v>330</v>
      </c>
      <c r="B89" s="29">
        <v>33000</v>
      </c>
      <c r="C89" s="30" t="s">
        <v>225</v>
      </c>
      <c r="D89" s="29">
        <v>107</v>
      </c>
      <c r="E89" s="29">
        <v>10700</v>
      </c>
      <c r="F89" s="30" t="s">
        <v>736</v>
      </c>
      <c r="G89" s="34"/>
      <c r="H89" s="43"/>
      <c r="I89" s="33"/>
      <c r="K89"/>
    </row>
    <row r="90" spans="1:11" x14ac:dyDescent="0.25">
      <c r="A90" s="29">
        <v>350</v>
      </c>
      <c r="B90" s="29">
        <v>35000</v>
      </c>
      <c r="C90" s="30" t="s">
        <v>324</v>
      </c>
      <c r="D90" s="29">
        <v>350</v>
      </c>
      <c r="E90" s="29">
        <v>35000</v>
      </c>
      <c r="F90" s="30" t="s">
        <v>755</v>
      </c>
      <c r="G90" s="34"/>
      <c r="H90" s="42"/>
      <c r="I90" s="33"/>
      <c r="K90"/>
    </row>
    <row r="91" spans="1:11" x14ac:dyDescent="0.25">
      <c r="A91" s="29">
        <v>400</v>
      </c>
      <c r="B91" s="29">
        <v>40000</v>
      </c>
      <c r="C91" s="30" t="s">
        <v>555</v>
      </c>
      <c r="D91" s="29">
        <v>425</v>
      </c>
      <c r="E91" s="29">
        <v>42500</v>
      </c>
      <c r="F91" s="30" t="s">
        <v>614</v>
      </c>
      <c r="G91" s="34"/>
      <c r="H91" s="42"/>
      <c r="I91" s="33"/>
      <c r="K91"/>
    </row>
    <row r="92" spans="1:11" x14ac:dyDescent="0.25">
      <c r="A92" s="29">
        <v>402</v>
      </c>
      <c r="B92" s="29">
        <v>40200</v>
      </c>
      <c r="C92" s="30" t="s">
        <v>129</v>
      </c>
      <c r="D92" s="29">
        <v>402</v>
      </c>
      <c r="E92" s="29">
        <v>40200</v>
      </c>
      <c r="F92" s="30" t="s">
        <v>432</v>
      </c>
      <c r="G92" s="34"/>
      <c r="H92" s="43"/>
      <c r="I92" s="33"/>
      <c r="K92"/>
    </row>
    <row r="93" spans="1:11" x14ac:dyDescent="0.25">
      <c r="A93" s="29">
        <v>403</v>
      </c>
      <c r="B93" s="29">
        <v>40300</v>
      </c>
      <c r="C93" s="30" t="s">
        <v>530</v>
      </c>
      <c r="D93" s="29">
        <v>403</v>
      </c>
      <c r="E93" s="29">
        <v>40300</v>
      </c>
      <c r="F93" s="30" t="s">
        <v>615</v>
      </c>
      <c r="G93" s="34"/>
      <c r="H93" s="43"/>
      <c r="I93" s="33"/>
      <c r="K93"/>
    </row>
    <row r="94" spans="1:11" x14ac:dyDescent="0.25">
      <c r="A94" s="29">
        <v>405</v>
      </c>
      <c r="B94" s="29">
        <v>40500</v>
      </c>
      <c r="C94" s="30" t="s">
        <v>130</v>
      </c>
      <c r="D94" s="29">
        <v>151</v>
      </c>
      <c r="E94" s="29">
        <v>15100</v>
      </c>
      <c r="F94" s="30" t="s">
        <v>556</v>
      </c>
      <c r="G94" s="31"/>
      <c r="H94" s="42"/>
      <c r="I94" s="33"/>
      <c r="K94"/>
    </row>
    <row r="95" spans="1:11" x14ac:dyDescent="0.25">
      <c r="A95" s="29">
        <v>409</v>
      </c>
      <c r="B95" s="29">
        <v>40900</v>
      </c>
      <c r="C95" s="30" t="s">
        <v>557</v>
      </c>
      <c r="D95" s="29">
        <v>409</v>
      </c>
      <c r="E95" s="29">
        <v>40900</v>
      </c>
      <c r="F95" s="30" t="s">
        <v>616</v>
      </c>
      <c r="G95" s="34"/>
      <c r="H95" s="43"/>
      <c r="I95" s="33"/>
      <c r="K95"/>
    </row>
    <row r="96" spans="1:11" x14ac:dyDescent="0.25">
      <c r="A96" s="29">
        <v>411</v>
      </c>
      <c r="B96" s="29">
        <v>41100</v>
      </c>
      <c r="C96" s="30" t="s">
        <v>159</v>
      </c>
      <c r="D96" s="29">
        <v>411</v>
      </c>
      <c r="E96" s="29">
        <v>41100</v>
      </c>
      <c r="F96" s="30" t="s">
        <v>558</v>
      </c>
      <c r="G96" s="34"/>
      <c r="H96" s="43"/>
      <c r="I96" s="33"/>
      <c r="K96"/>
    </row>
    <row r="97" spans="1:11" x14ac:dyDescent="0.25">
      <c r="A97" s="29">
        <v>413</v>
      </c>
      <c r="B97" s="29">
        <v>41300</v>
      </c>
      <c r="C97" s="30" t="s">
        <v>433</v>
      </c>
      <c r="D97" s="53">
        <v>413</v>
      </c>
      <c r="E97" s="53">
        <v>41300</v>
      </c>
      <c r="F97" s="30" t="s">
        <v>231</v>
      </c>
      <c r="G97" s="34"/>
      <c r="H97" s="43"/>
      <c r="I97" s="33"/>
      <c r="K97"/>
    </row>
    <row r="98" spans="1:11" x14ac:dyDescent="0.25">
      <c r="A98" s="29">
        <v>417</v>
      </c>
      <c r="B98" s="29">
        <v>41700</v>
      </c>
      <c r="C98" s="30" t="s">
        <v>160</v>
      </c>
      <c r="D98" s="29">
        <v>417</v>
      </c>
      <c r="E98" s="29">
        <v>41700</v>
      </c>
      <c r="F98" s="30" t="s">
        <v>617</v>
      </c>
      <c r="G98" s="34"/>
      <c r="H98" s="43"/>
      <c r="I98" s="33"/>
      <c r="K98"/>
    </row>
    <row r="99" spans="1:11" x14ac:dyDescent="0.25">
      <c r="A99" s="29">
        <v>423</v>
      </c>
      <c r="B99" s="29">
        <v>42300</v>
      </c>
      <c r="C99" s="30" t="s">
        <v>232</v>
      </c>
      <c r="D99" s="29">
        <v>423</v>
      </c>
      <c r="E99" s="29">
        <v>42300</v>
      </c>
      <c r="F99" s="30" t="s">
        <v>756</v>
      </c>
      <c r="G99" s="34"/>
      <c r="H99" s="43"/>
      <c r="I99" s="33"/>
      <c r="K99"/>
    </row>
    <row r="100" spans="1:11" x14ac:dyDescent="0.25">
      <c r="A100" s="29">
        <v>425</v>
      </c>
      <c r="B100" s="29">
        <v>42500</v>
      </c>
      <c r="C100" s="30" t="s">
        <v>131</v>
      </c>
      <c r="D100" s="29">
        <v>425</v>
      </c>
      <c r="E100" s="29">
        <v>42500</v>
      </c>
      <c r="F100" s="30" t="s">
        <v>757</v>
      </c>
      <c r="G100" s="34"/>
      <c r="H100" s="42"/>
      <c r="I100" s="33"/>
      <c r="K100"/>
    </row>
    <row r="101" spans="1:11" x14ac:dyDescent="0.25">
      <c r="A101" s="29">
        <v>440</v>
      </c>
      <c r="B101" s="29">
        <v>44000</v>
      </c>
      <c r="C101" s="30" t="s">
        <v>132</v>
      </c>
      <c r="D101" s="29">
        <v>440</v>
      </c>
      <c r="E101" s="29">
        <v>44000</v>
      </c>
      <c r="F101" s="30" t="s">
        <v>559</v>
      </c>
      <c r="G101" s="34"/>
      <c r="H101" s="42"/>
      <c r="I101" s="33"/>
      <c r="K101"/>
    </row>
    <row r="102" spans="1:11" x14ac:dyDescent="0.25">
      <c r="A102" s="29">
        <v>454</v>
      </c>
      <c r="B102" s="29">
        <v>45400</v>
      </c>
      <c r="C102" s="30" t="s">
        <v>300</v>
      </c>
      <c r="D102" s="29">
        <v>119</v>
      </c>
      <c r="E102" s="29">
        <v>11900</v>
      </c>
      <c r="F102" s="30" t="s">
        <v>600</v>
      </c>
      <c r="G102" s="34"/>
      <c r="H102" s="43"/>
      <c r="I102" s="33"/>
      <c r="K102"/>
    </row>
    <row r="103" spans="1:11" x14ac:dyDescent="0.25">
      <c r="A103" s="29">
        <v>501</v>
      </c>
      <c r="B103" s="29">
        <v>50100</v>
      </c>
      <c r="C103" s="30" t="s">
        <v>161</v>
      </c>
      <c r="D103" s="29">
        <v>501</v>
      </c>
      <c r="E103" s="29">
        <v>50100</v>
      </c>
      <c r="F103" s="30" t="s">
        <v>498</v>
      </c>
      <c r="G103" s="34"/>
      <c r="H103" s="43"/>
      <c r="I103" s="33"/>
      <c r="K103"/>
    </row>
    <row r="104" spans="1:11" x14ac:dyDescent="0.25">
      <c r="A104" s="29">
        <v>503</v>
      </c>
      <c r="B104" s="29">
        <v>50300</v>
      </c>
      <c r="C104" s="30" t="s">
        <v>618</v>
      </c>
      <c r="D104" s="29">
        <v>501</v>
      </c>
      <c r="E104" s="29">
        <v>50100</v>
      </c>
      <c r="F104" s="30" t="s">
        <v>498</v>
      </c>
      <c r="G104" s="34"/>
      <c r="H104" s="43"/>
      <c r="I104" s="33"/>
      <c r="K104"/>
    </row>
    <row r="105" spans="1:11" x14ac:dyDescent="0.25">
      <c r="A105" s="29">
        <v>505</v>
      </c>
      <c r="B105" s="29">
        <v>50500</v>
      </c>
      <c r="C105" s="30" t="s">
        <v>314</v>
      </c>
      <c r="D105" s="29">
        <v>505</v>
      </c>
      <c r="E105" s="29">
        <v>50500</v>
      </c>
      <c r="F105" s="30" t="s">
        <v>619</v>
      </c>
      <c r="G105" s="34"/>
      <c r="H105" s="43"/>
      <c r="I105" s="33"/>
      <c r="K105"/>
    </row>
    <row r="106" spans="1:11" x14ac:dyDescent="0.25">
      <c r="A106" s="29">
        <v>506</v>
      </c>
      <c r="B106" s="29">
        <v>50600</v>
      </c>
      <c r="C106" s="30" t="s">
        <v>237</v>
      </c>
      <c r="D106" s="29">
        <v>154</v>
      </c>
      <c r="E106" s="29">
        <v>15400</v>
      </c>
      <c r="F106" s="30" t="s">
        <v>549</v>
      </c>
      <c r="G106" s="34"/>
      <c r="H106" s="43"/>
      <c r="I106" s="33"/>
      <c r="K106"/>
    </row>
    <row r="107" spans="1:11" x14ac:dyDescent="0.25">
      <c r="A107" s="29">
        <v>530</v>
      </c>
      <c r="B107" s="29">
        <v>53000</v>
      </c>
      <c r="C107" s="30" t="s">
        <v>174</v>
      </c>
      <c r="D107" s="29">
        <v>154</v>
      </c>
      <c r="E107" s="29">
        <v>15400</v>
      </c>
      <c r="F107" s="30" t="s">
        <v>549</v>
      </c>
      <c r="G107" s="34"/>
      <c r="H107" s="42"/>
      <c r="I107" s="33"/>
      <c r="K107"/>
    </row>
    <row r="108" spans="1:11" x14ac:dyDescent="0.25">
      <c r="A108" s="29">
        <v>601</v>
      </c>
      <c r="B108" s="29">
        <v>60100</v>
      </c>
      <c r="C108" s="30" t="s">
        <v>162</v>
      </c>
      <c r="D108" s="29">
        <v>601</v>
      </c>
      <c r="E108" s="29">
        <v>60100</v>
      </c>
      <c r="F108" s="30" t="s">
        <v>620</v>
      </c>
      <c r="G108" s="34"/>
      <c r="H108" s="42"/>
      <c r="I108" s="33"/>
      <c r="K108"/>
    </row>
    <row r="109" spans="1:11" x14ac:dyDescent="0.25">
      <c r="A109" s="29">
        <v>602</v>
      </c>
      <c r="B109" s="29">
        <v>60200</v>
      </c>
      <c r="C109" s="30" t="s">
        <v>316</v>
      </c>
      <c r="D109" s="29">
        <v>602</v>
      </c>
      <c r="E109" s="29">
        <v>60200</v>
      </c>
      <c r="F109" s="30" t="s">
        <v>560</v>
      </c>
      <c r="G109" s="34"/>
      <c r="H109" s="42"/>
      <c r="I109" s="33"/>
      <c r="K109"/>
    </row>
    <row r="110" spans="1:11" x14ac:dyDescent="0.25">
      <c r="A110" s="29">
        <v>606</v>
      </c>
      <c r="B110" s="29">
        <v>60600</v>
      </c>
      <c r="C110" s="30" t="s">
        <v>317</v>
      </c>
      <c r="D110" s="29">
        <v>262</v>
      </c>
      <c r="E110" s="29">
        <v>26200</v>
      </c>
      <c r="F110" s="30" t="s">
        <v>550</v>
      </c>
      <c r="G110" s="34"/>
      <c r="H110" s="42"/>
      <c r="I110" s="33"/>
      <c r="K110"/>
    </row>
    <row r="111" spans="1:11" x14ac:dyDescent="0.25">
      <c r="A111" s="29">
        <v>701</v>
      </c>
      <c r="B111" s="29">
        <v>70100</v>
      </c>
      <c r="C111" s="30" t="s">
        <v>434</v>
      </c>
      <c r="D111" s="29">
        <v>701</v>
      </c>
      <c r="E111" s="29">
        <v>70100</v>
      </c>
      <c r="F111" s="30" t="s">
        <v>175</v>
      </c>
      <c r="G111" s="34"/>
      <c r="H111" s="42"/>
      <c r="I111" s="33"/>
      <c r="K111"/>
    </row>
    <row r="112" spans="1:11" x14ac:dyDescent="0.25">
      <c r="A112" s="29">
        <v>702</v>
      </c>
      <c r="B112" s="29">
        <v>70200</v>
      </c>
      <c r="C112" s="30" t="s">
        <v>389</v>
      </c>
      <c r="D112" s="29">
        <v>262</v>
      </c>
      <c r="E112" s="29">
        <v>26200</v>
      </c>
      <c r="F112" s="30" t="s">
        <v>550</v>
      </c>
      <c r="G112" s="34"/>
      <c r="H112" s="42"/>
      <c r="I112" s="33"/>
      <c r="K112"/>
    </row>
    <row r="113" spans="1:11" ht="90" customHeight="1" x14ac:dyDescent="0.25">
      <c r="A113" s="29">
        <v>711</v>
      </c>
      <c r="B113" s="29">
        <v>71100</v>
      </c>
      <c r="C113" s="30" t="s">
        <v>133</v>
      </c>
      <c r="D113" s="29">
        <v>711</v>
      </c>
      <c r="E113" s="29">
        <v>71100</v>
      </c>
      <c r="F113" s="30" t="s">
        <v>499</v>
      </c>
      <c r="G113" s="34"/>
      <c r="H113" s="42"/>
      <c r="I113" s="33"/>
      <c r="K113"/>
    </row>
    <row r="114" spans="1:11" x14ac:dyDescent="0.25">
      <c r="A114" s="29">
        <v>720</v>
      </c>
      <c r="B114" s="29">
        <v>72000</v>
      </c>
      <c r="C114" s="30" t="s">
        <v>621</v>
      </c>
      <c r="D114" s="29">
        <v>720</v>
      </c>
      <c r="E114" s="29">
        <v>72000</v>
      </c>
      <c r="F114" s="30" t="s">
        <v>435</v>
      </c>
      <c r="G114" s="34"/>
      <c r="H114" s="42"/>
      <c r="I114" s="33"/>
      <c r="K114"/>
    </row>
    <row r="115" spans="1:11" x14ac:dyDescent="0.25">
      <c r="A115" s="29">
        <v>751</v>
      </c>
      <c r="B115" s="29">
        <v>75100</v>
      </c>
      <c r="C115" s="30" t="s">
        <v>390</v>
      </c>
      <c r="D115" s="29">
        <v>262</v>
      </c>
      <c r="E115" s="29">
        <v>26200</v>
      </c>
      <c r="F115" s="30" t="s">
        <v>550</v>
      </c>
      <c r="G115" s="34"/>
      <c r="H115" s="42"/>
      <c r="I115" s="33"/>
      <c r="K115"/>
    </row>
    <row r="116" spans="1:11" x14ac:dyDescent="0.25">
      <c r="A116" s="29">
        <v>765</v>
      </c>
      <c r="B116" s="29">
        <v>76500</v>
      </c>
      <c r="C116" s="30" t="s">
        <v>195</v>
      </c>
      <c r="D116" s="29">
        <v>765</v>
      </c>
      <c r="E116" s="29">
        <v>76500</v>
      </c>
      <c r="F116" s="30" t="s">
        <v>531</v>
      </c>
      <c r="G116" s="34"/>
      <c r="H116" s="42"/>
      <c r="I116" s="33"/>
      <c r="K116"/>
    </row>
    <row r="117" spans="1:11" x14ac:dyDescent="0.25">
      <c r="A117" s="29">
        <v>777</v>
      </c>
      <c r="B117" s="29">
        <v>77700</v>
      </c>
      <c r="C117" s="30" t="s">
        <v>196</v>
      </c>
      <c r="D117" s="29">
        <v>777</v>
      </c>
      <c r="E117" s="29">
        <v>77700</v>
      </c>
      <c r="F117" s="30" t="s">
        <v>318</v>
      </c>
      <c r="G117" s="34"/>
      <c r="H117" s="42"/>
      <c r="I117" s="33"/>
      <c r="K117"/>
    </row>
    <row r="118" spans="1:11" x14ac:dyDescent="0.25">
      <c r="A118" s="29">
        <v>778</v>
      </c>
      <c r="B118" s="29">
        <v>77800</v>
      </c>
      <c r="C118" s="30" t="s">
        <v>32</v>
      </c>
      <c r="D118" s="29">
        <v>778</v>
      </c>
      <c r="E118" s="29">
        <v>77800</v>
      </c>
      <c r="F118" s="30" t="s">
        <v>61</v>
      </c>
      <c r="G118" s="34"/>
      <c r="H118" s="42"/>
      <c r="I118" s="33"/>
      <c r="K118"/>
    </row>
    <row r="119" spans="1:11" x14ac:dyDescent="0.25">
      <c r="A119" s="29">
        <v>820</v>
      </c>
      <c r="B119" s="29">
        <v>82000</v>
      </c>
      <c r="C119" s="30" t="s">
        <v>238</v>
      </c>
      <c r="D119" s="29">
        <v>107</v>
      </c>
      <c r="E119" s="29">
        <v>10700</v>
      </c>
      <c r="F119" s="30" t="s">
        <v>736</v>
      </c>
      <c r="G119" s="34"/>
      <c r="H119" s="42"/>
      <c r="I119" s="33"/>
      <c r="K119"/>
    </row>
    <row r="120" spans="1:11" x14ac:dyDescent="0.25">
      <c r="A120" s="29">
        <v>834</v>
      </c>
      <c r="B120" s="29">
        <v>83400</v>
      </c>
      <c r="C120" s="30" t="s">
        <v>319</v>
      </c>
      <c r="D120" s="29">
        <v>107</v>
      </c>
      <c r="E120" s="29">
        <v>10700</v>
      </c>
      <c r="F120" s="30" t="s">
        <v>736</v>
      </c>
      <c r="G120" s="34"/>
      <c r="H120" s="42"/>
      <c r="I120" s="33"/>
      <c r="K120"/>
    </row>
    <row r="121" spans="1:11" x14ac:dyDescent="0.25">
      <c r="A121" s="29">
        <v>836</v>
      </c>
      <c r="B121" s="29">
        <v>83600</v>
      </c>
      <c r="C121" s="30" t="s">
        <v>436</v>
      </c>
      <c r="D121" s="29">
        <v>119</v>
      </c>
      <c r="E121" s="29">
        <v>11900</v>
      </c>
      <c r="F121" s="30" t="s">
        <v>600</v>
      </c>
      <c r="G121" s="34"/>
      <c r="H121" s="42"/>
      <c r="I121" s="33"/>
      <c r="K121"/>
    </row>
    <row r="122" spans="1:11" x14ac:dyDescent="0.25">
      <c r="A122" s="29">
        <v>839</v>
      </c>
      <c r="B122" s="29">
        <v>83900</v>
      </c>
      <c r="C122" s="30" t="s">
        <v>239</v>
      </c>
      <c r="D122" s="29">
        <v>107</v>
      </c>
      <c r="E122" s="29">
        <v>10700</v>
      </c>
      <c r="F122" s="30" t="s">
        <v>736</v>
      </c>
      <c r="G122" s="34"/>
      <c r="H122" s="42"/>
      <c r="I122" s="33"/>
      <c r="K122"/>
    </row>
    <row r="123" spans="1:11" x14ac:dyDescent="0.25">
      <c r="A123" s="29">
        <v>840</v>
      </c>
      <c r="B123" s="29">
        <v>84000</v>
      </c>
      <c r="C123" s="30" t="s">
        <v>19</v>
      </c>
      <c r="D123" s="29">
        <v>107</v>
      </c>
      <c r="E123" s="29">
        <v>10700</v>
      </c>
      <c r="F123" s="30" t="s">
        <v>736</v>
      </c>
      <c r="G123" s="34"/>
      <c r="H123" s="42"/>
      <c r="I123" s="33"/>
      <c r="K123"/>
    </row>
    <row r="124" spans="1:11" x14ac:dyDescent="0.25">
      <c r="A124" s="29">
        <v>841</v>
      </c>
      <c r="B124" s="29">
        <v>84100</v>
      </c>
      <c r="C124" s="30" t="s">
        <v>197</v>
      </c>
      <c r="D124" s="29">
        <v>841</v>
      </c>
      <c r="E124" s="29">
        <v>84100</v>
      </c>
      <c r="F124" s="30" t="s">
        <v>758</v>
      </c>
      <c r="G124" s="34"/>
      <c r="H124" s="42"/>
      <c r="I124" s="33"/>
      <c r="K124"/>
    </row>
    <row r="125" spans="1:11" x14ac:dyDescent="0.25">
      <c r="A125" s="29">
        <v>842</v>
      </c>
      <c r="B125" s="29">
        <v>84200</v>
      </c>
      <c r="C125" s="30" t="s">
        <v>240</v>
      </c>
      <c r="D125" s="29">
        <v>107</v>
      </c>
      <c r="E125" s="29">
        <v>10700</v>
      </c>
      <c r="F125" s="30" t="s">
        <v>736</v>
      </c>
      <c r="G125" s="34"/>
      <c r="H125" s="42"/>
      <c r="I125" s="33"/>
      <c r="K125"/>
    </row>
    <row r="126" spans="1:11" x14ac:dyDescent="0.25">
      <c r="A126" s="29">
        <v>844</v>
      </c>
      <c r="B126" s="29">
        <v>84400</v>
      </c>
      <c r="C126" s="30" t="s">
        <v>241</v>
      </c>
      <c r="D126" s="29">
        <v>107</v>
      </c>
      <c r="E126" s="29">
        <v>10700</v>
      </c>
      <c r="F126" s="30" t="s">
        <v>736</v>
      </c>
      <c r="G126" s="34"/>
      <c r="H126" s="42"/>
      <c r="I126" s="33"/>
      <c r="K126"/>
    </row>
    <row r="127" spans="1:11" x14ac:dyDescent="0.25">
      <c r="A127" s="29">
        <v>845</v>
      </c>
      <c r="B127" s="29">
        <v>84500</v>
      </c>
      <c r="C127" s="30" t="s">
        <v>479</v>
      </c>
      <c r="D127" s="29">
        <v>107</v>
      </c>
      <c r="E127" s="29">
        <v>10700</v>
      </c>
      <c r="F127" s="30" t="s">
        <v>736</v>
      </c>
      <c r="G127" s="34"/>
      <c r="H127" s="43"/>
      <c r="I127" s="33"/>
      <c r="K127"/>
    </row>
    <row r="128" spans="1:11" x14ac:dyDescent="0.25">
      <c r="A128" s="29">
        <v>847</v>
      </c>
      <c r="B128" s="29">
        <v>84700</v>
      </c>
      <c r="C128" s="30" t="s">
        <v>320</v>
      </c>
      <c r="D128" s="29">
        <v>107</v>
      </c>
      <c r="E128" s="29">
        <v>10700</v>
      </c>
      <c r="F128" s="30" t="s">
        <v>736</v>
      </c>
      <c r="G128" s="34"/>
      <c r="H128" s="43"/>
      <c r="I128" s="33"/>
      <c r="K128"/>
    </row>
    <row r="129" spans="1:11" x14ac:dyDescent="0.25">
      <c r="A129" s="29">
        <v>848</v>
      </c>
      <c r="B129" s="29">
        <v>84800</v>
      </c>
      <c r="C129" s="30" t="s">
        <v>17</v>
      </c>
      <c r="D129" s="29">
        <v>848</v>
      </c>
      <c r="E129" s="29">
        <v>84800</v>
      </c>
      <c r="F129" s="30" t="s">
        <v>561</v>
      </c>
      <c r="G129" s="34"/>
      <c r="H129" s="43"/>
      <c r="I129" s="33"/>
      <c r="K129"/>
    </row>
    <row r="130" spans="1:11" x14ac:dyDescent="0.25">
      <c r="A130" s="29">
        <v>856</v>
      </c>
      <c r="B130" s="29">
        <v>85600</v>
      </c>
      <c r="C130" s="30" t="s">
        <v>622</v>
      </c>
      <c r="D130" s="53">
        <v>720</v>
      </c>
      <c r="E130" s="53">
        <v>72000</v>
      </c>
      <c r="F130" s="30" t="s">
        <v>435</v>
      </c>
      <c r="G130" s="34" t="s">
        <v>743</v>
      </c>
      <c r="H130" s="42"/>
      <c r="I130" s="33"/>
      <c r="K130"/>
    </row>
    <row r="131" spans="1:11" ht="71.25" customHeight="1" x14ac:dyDescent="0.25">
      <c r="A131" s="29">
        <v>858</v>
      </c>
      <c r="B131" s="29">
        <v>85800</v>
      </c>
      <c r="C131" s="30" t="s">
        <v>759</v>
      </c>
      <c r="D131" s="29">
        <v>107</v>
      </c>
      <c r="E131" s="29">
        <v>10700</v>
      </c>
      <c r="F131" s="30" t="s">
        <v>736</v>
      </c>
      <c r="G131" s="34"/>
      <c r="H131" s="52"/>
      <c r="I131" s="33"/>
      <c r="K131"/>
    </row>
    <row r="132" spans="1:11" x14ac:dyDescent="0.25">
      <c r="A132" s="29">
        <v>872</v>
      </c>
      <c r="B132" s="29">
        <v>87200</v>
      </c>
      <c r="C132" s="30" t="s">
        <v>437</v>
      </c>
      <c r="D132" s="29">
        <v>107</v>
      </c>
      <c r="E132" s="29">
        <v>10700</v>
      </c>
      <c r="F132" s="30" t="s">
        <v>736</v>
      </c>
      <c r="G132" s="34"/>
      <c r="H132" s="42"/>
      <c r="I132" s="33"/>
      <c r="K132"/>
    </row>
    <row r="133" spans="1:11" x14ac:dyDescent="0.25">
      <c r="A133" s="29">
        <v>876</v>
      </c>
      <c r="B133" s="29">
        <v>87600</v>
      </c>
      <c r="C133" s="30" t="s">
        <v>391</v>
      </c>
      <c r="D133" s="29">
        <v>107</v>
      </c>
      <c r="E133" s="29">
        <v>10700</v>
      </c>
      <c r="F133" s="30" t="s">
        <v>736</v>
      </c>
      <c r="G133" s="34"/>
      <c r="H133" s="43"/>
      <c r="I133" s="33"/>
      <c r="K133"/>
    </row>
    <row r="134" spans="1:11" x14ac:dyDescent="0.25">
      <c r="A134" s="29">
        <v>879</v>
      </c>
      <c r="B134" s="44">
        <v>87900</v>
      </c>
      <c r="C134" s="30" t="s">
        <v>532</v>
      </c>
      <c r="D134" s="29">
        <v>151</v>
      </c>
      <c r="E134" s="29">
        <v>15100</v>
      </c>
      <c r="F134" s="59" t="s">
        <v>253</v>
      </c>
      <c r="G134" s="34" t="s">
        <v>743</v>
      </c>
      <c r="H134" s="43"/>
      <c r="I134" s="33"/>
      <c r="K134"/>
    </row>
    <row r="135" spans="1:11" ht="31.5" customHeight="1" x14ac:dyDescent="0.25">
      <c r="A135" s="29">
        <v>880</v>
      </c>
      <c r="B135" s="44">
        <v>88000</v>
      </c>
      <c r="C135" s="35" t="s">
        <v>533</v>
      </c>
      <c r="D135" s="29">
        <v>107</v>
      </c>
      <c r="E135" s="29">
        <v>10700</v>
      </c>
      <c r="F135" s="30" t="s">
        <v>736</v>
      </c>
      <c r="G135" s="34"/>
      <c r="H135" s="43"/>
      <c r="I135" s="33"/>
      <c r="K135"/>
    </row>
    <row r="136" spans="1:11" x14ac:dyDescent="0.25">
      <c r="A136" s="29">
        <v>882</v>
      </c>
      <c r="B136" s="44">
        <v>88200</v>
      </c>
      <c r="C136" s="35" t="s">
        <v>562</v>
      </c>
      <c r="D136" s="29">
        <v>107</v>
      </c>
      <c r="E136" s="29">
        <v>10700</v>
      </c>
      <c r="F136" s="30" t="s">
        <v>736</v>
      </c>
      <c r="G136" s="34"/>
      <c r="H136" s="43"/>
      <c r="I136" s="33"/>
      <c r="K136"/>
    </row>
    <row r="137" spans="1:11" x14ac:dyDescent="0.25">
      <c r="A137" s="29">
        <v>883</v>
      </c>
      <c r="B137" s="44">
        <v>88300</v>
      </c>
      <c r="C137" s="35" t="s">
        <v>735</v>
      </c>
      <c r="D137" s="53">
        <v>107</v>
      </c>
      <c r="E137" s="53">
        <v>10700</v>
      </c>
      <c r="F137" s="30" t="s">
        <v>736</v>
      </c>
      <c r="G137" s="34" t="s">
        <v>747</v>
      </c>
      <c r="H137" s="43"/>
      <c r="I137" s="33"/>
      <c r="K137"/>
    </row>
    <row r="138" spans="1:11" x14ac:dyDescent="0.25">
      <c r="A138" s="29">
        <v>902</v>
      </c>
      <c r="B138" s="44">
        <v>90200</v>
      </c>
      <c r="C138" s="35" t="s">
        <v>563</v>
      </c>
      <c r="D138" s="29">
        <v>912</v>
      </c>
      <c r="E138" s="29">
        <v>91200</v>
      </c>
      <c r="F138" s="30" t="s">
        <v>251</v>
      </c>
      <c r="G138" s="34"/>
      <c r="H138" s="43"/>
      <c r="I138" s="33"/>
      <c r="K138"/>
    </row>
    <row r="139" spans="1:11" x14ac:dyDescent="0.25">
      <c r="A139" s="29">
        <v>903</v>
      </c>
      <c r="B139" s="44">
        <v>90300</v>
      </c>
      <c r="C139" s="35" t="s">
        <v>564</v>
      </c>
      <c r="D139" s="29">
        <v>912</v>
      </c>
      <c r="E139" s="29">
        <v>91200</v>
      </c>
      <c r="F139" s="30" t="s">
        <v>251</v>
      </c>
      <c r="G139" s="34"/>
      <c r="H139" s="43"/>
      <c r="I139" s="33"/>
      <c r="K139"/>
    </row>
    <row r="140" spans="1:11" x14ac:dyDescent="0.25">
      <c r="A140" s="29">
        <v>912</v>
      </c>
      <c r="B140" s="29">
        <v>91200</v>
      </c>
      <c r="C140" s="30" t="s">
        <v>242</v>
      </c>
      <c r="D140" s="29">
        <v>912</v>
      </c>
      <c r="E140" s="29">
        <v>91200</v>
      </c>
      <c r="F140" s="30" t="s">
        <v>251</v>
      </c>
      <c r="G140" s="34"/>
      <c r="H140" s="43"/>
      <c r="I140" s="33"/>
      <c r="K140"/>
    </row>
    <row r="141" spans="1:11" x14ac:dyDescent="0.25">
      <c r="A141" s="29">
        <v>913</v>
      </c>
      <c r="B141" s="29">
        <v>91300</v>
      </c>
      <c r="C141" s="30" t="s">
        <v>425</v>
      </c>
      <c r="D141" s="36">
        <v>912</v>
      </c>
      <c r="E141" s="29">
        <v>91200</v>
      </c>
      <c r="F141" s="30" t="s">
        <v>251</v>
      </c>
      <c r="G141" s="34"/>
      <c r="H141" s="43"/>
      <c r="I141" s="33"/>
      <c r="K141"/>
    </row>
    <row r="142" spans="1:11" x14ac:dyDescent="0.25">
      <c r="A142" s="29">
        <v>921</v>
      </c>
      <c r="B142" s="29">
        <v>92100</v>
      </c>
      <c r="C142" s="30" t="s">
        <v>243</v>
      </c>
      <c r="D142" s="29">
        <v>119</v>
      </c>
      <c r="E142" s="29">
        <v>11900</v>
      </c>
      <c r="F142" s="30" t="s">
        <v>600</v>
      </c>
      <c r="G142" s="34"/>
      <c r="H142" s="43"/>
      <c r="I142" s="33"/>
      <c r="K142"/>
    </row>
    <row r="143" spans="1:11" x14ac:dyDescent="0.25">
      <c r="A143" s="29">
        <v>922</v>
      </c>
      <c r="B143" s="29">
        <v>92200</v>
      </c>
      <c r="C143" s="30" t="s">
        <v>480</v>
      </c>
      <c r="D143" s="29">
        <v>912</v>
      </c>
      <c r="E143" s="29">
        <v>91200</v>
      </c>
      <c r="F143" s="30" t="s">
        <v>251</v>
      </c>
      <c r="G143" s="34"/>
      <c r="H143" s="43"/>
      <c r="I143" s="33"/>
      <c r="K143"/>
    </row>
    <row r="144" spans="1:11" x14ac:dyDescent="0.25">
      <c r="A144" s="29">
        <v>942</v>
      </c>
      <c r="B144" s="29">
        <v>94200</v>
      </c>
      <c r="C144" s="30" t="s">
        <v>134</v>
      </c>
      <c r="D144" s="29">
        <v>942</v>
      </c>
      <c r="E144" s="29">
        <v>94200</v>
      </c>
      <c r="F144" s="30" t="s">
        <v>500</v>
      </c>
      <c r="G144" s="40"/>
      <c r="H144" s="43"/>
      <c r="I144" s="33"/>
      <c r="K144"/>
    </row>
    <row r="145" spans="1:11" x14ac:dyDescent="0.25">
      <c r="A145" s="29">
        <v>949</v>
      </c>
      <c r="B145" s="29">
        <v>94900</v>
      </c>
      <c r="C145" s="30" t="s">
        <v>438</v>
      </c>
      <c r="D145" s="29">
        <v>122</v>
      </c>
      <c r="E145" s="29">
        <v>12200</v>
      </c>
      <c r="F145" s="30" t="s">
        <v>285</v>
      </c>
      <c r="G145" s="34"/>
      <c r="H145" s="43"/>
      <c r="I145" s="33"/>
      <c r="K145"/>
    </row>
    <row r="146" spans="1:11" x14ac:dyDescent="0.25">
      <c r="A146" s="29">
        <v>950</v>
      </c>
      <c r="B146" s="29">
        <v>95000</v>
      </c>
      <c r="C146" s="30" t="s">
        <v>439</v>
      </c>
      <c r="D146" s="29">
        <v>122</v>
      </c>
      <c r="E146" s="29">
        <v>12200</v>
      </c>
      <c r="F146" s="30" t="s">
        <v>285</v>
      </c>
      <c r="G146" s="34"/>
      <c r="K146"/>
    </row>
    <row r="147" spans="1:11" x14ac:dyDescent="0.25">
      <c r="A147" s="29">
        <v>951</v>
      </c>
      <c r="B147" s="29">
        <v>95100</v>
      </c>
      <c r="C147" s="30" t="s">
        <v>440</v>
      </c>
      <c r="D147" s="29">
        <v>122</v>
      </c>
      <c r="E147" s="29">
        <v>12200</v>
      </c>
      <c r="F147" s="30" t="s">
        <v>285</v>
      </c>
      <c r="G147" s="34"/>
      <c r="K147"/>
    </row>
    <row r="148" spans="1:11" x14ac:dyDescent="0.25">
      <c r="A148" s="29">
        <v>957</v>
      </c>
      <c r="B148" s="29">
        <v>95700</v>
      </c>
      <c r="C148" s="30" t="s">
        <v>481</v>
      </c>
      <c r="D148" s="29">
        <v>957</v>
      </c>
      <c r="E148" s="29">
        <v>95700</v>
      </c>
      <c r="F148" s="30" t="s">
        <v>62</v>
      </c>
      <c r="G148" s="34"/>
      <c r="K148"/>
    </row>
    <row r="149" spans="1:11" x14ac:dyDescent="0.25">
      <c r="A149" s="29">
        <v>960</v>
      </c>
      <c r="B149" s="29">
        <v>96000</v>
      </c>
      <c r="C149" s="30" t="s">
        <v>244</v>
      </c>
      <c r="D149" s="29">
        <v>960</v>
      </c>
      <c r="E149" s="29">
        <v>96000</v>
      </c>
      <c r="F149" s="30" t="s">
        <v>534</v>
      </c>
      <c r="G149" s="34"/>
      <c r="K149"/>
    </row>
    <row r="150" spans="1:11" x14ac:dyDescent="0.25">
      <c r="A150" s="29">
        <v>961</v>
      </c>
      <c r="B150" s="29">
        <v>96100</v>
      </c>
      <c r="C150" s="30" t="s">
        <v>245</v>
      </c>
      <c r="D150" s="29">
        <v>961</v>
      </c>
      <c r="E150" s="29">
        <v>96100</v>
      </c>
      <c r="F150" s="30" t="s">
        <v>565</v>
      </c>
      <c r="G150" s="34"/>
      <c r="K150"/>
    </row>
    <row r="151" spans="1:11" x14ac:dyDescent="0.25">
      <c r="A151" s="29">
        <v>977</v>
      </c>
      <c r="B151" s="29">
        <v>97700</v>
      </c>
      <c r="C151" s="30" t="s">
        <v>737</v>
      </c>
      <c r="D151" s="29">
        <v>977</v>
      </c>
      <c r="E151" s="29">
        <v>97700</v>
      </c>
      <c r="F151" s="30" t="s">
        <v>760</v>
      </c>
      <c r="G151" s="34" t="s">
        <v>747</v>
      </c>
      <c r="K151"/>
    </row>
    <row r="152" spans="1:11" x14ac:dyDescent="0.25">
      <c r="A152" s="29">
        <v>984</v>
      </c>
      <c r="B152" s="29">
        <v>98400</v>
      </c>
      <c r="C152" s="30" t="s">
        <v>536</v>
      </c>
      <c r="D152" s="29">
        <v>122</v>
      </c>
      <c r="E152" s="29">
        <v>12200</v>
      </c>
      <c r="F152" s="30" t="s">
        <v>285</v>
      </c>
      <c r="G152" s="34"/>
      <c r="K152"/>
    </row>
    <row r="153" spans="1:11" x14ac:dyDescent="0.25">
      <c r="A153" s="29">
        <v>994</v>
      </c>
      <c r="B153" s="29">
        <v>99400</v>
      </c>
      <c r="C153" s="30" t="s">
        <v>761</v>
      </c>
      <c r="D153" s="29">
        <v>152</v>
      </c>
      <c r="E153" s="29">
        <v>15200</v>
      </c>
      <c r="F153" s="30" t="s">
        <v>56</v>
      </c>
      <c r="G153" s="34"/>
      <c r="K153"/>
    </row>
    <row r="154" spans="1:11" x14ac:dyDescent="0.25">
      <c r="A154" s="29">
        <v>996</v>
      </c>
      <c r="B154" s="29">
        <v>99600</v>
      </c>
      <c r="C154" s="30" t="s">
        <v>762</v>
      </c>
      <c r="D154" s="29">
        <v>152</v>
      </c>
      <c r="E154" s="29">
        <v>15200</v>
      </c>
      <c r="F154" s="30" t="s">
        <v>56</v>
      </c>
      <c r="G154" s="34"/>
      <c r="K154"/>
    </row>
  </sheetData>
  <autoFilter ref="A1:I167" xr:uid="{00000000-0009-0000-0000-000004000000}"/>
  <pageMargins left="0.75" right="0.75" top="1" bottom="1" header="0.5" footer="0.5"/>
  <pageSetup scale="57" fitToHeight="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Checklist</vt:lpstr>
      <vt:lpstr>Summary</vt:lpstr>
      <vt:lpstr>Certification</vt:lpstr>
      <vt:lpstr>Revision Control Log</vt:lpstr>
      <vt:lpstr>ALL AGENCY TABLE</vt:lpstr>
      <vt:lpstr>'ALL AGENCY TABLE'!Print_Area</vt:lpstr>
      <vt:lpstr>Certification!Print_Area</vt:lpstr>
      <vt:lpstr>Checklist!Print_Area</vt:lpstr>
      <vt:lpstr>Summary!Print_Area</vt:lpstr>
      <vt:lpstr>'ALL AGENCY TABLE'!Print_Titles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1 - Checklist to Determine Information Required by Comptroller's Directive</dc:title>
  <dc:subject>Attachment 1 - Checklist to Determine Information Required by Comptroller's Directive</dc:subject>
  <dc:creator>Virginia Department of Accounts</dc:creator>
  <cp:lastPrinted>2024-03-27T19:36:59Z</cp:lastPrinted>
  <dcterms:created xsi:type="dcterms:W3CDTF">2002-03-02T01:43:08Z</dcterms:created>
  <dcterms:modified xsi:type="dcterms:W3CDTF">2024-04-02T19:23:23Z</dcterms:modified>
</cp:coreProperties>
</file>