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orms\Documents on the Web\"/>
    </mc:Choice>
  </mc:AlternateContent>
  <bookViews>
    <workbookView xWindow="0" yWindow="0" windowWidth="28800" windowHeight="12300"/>
  </bookViews>
  <sheets>
    <sheet name="Sheet2" sheetId="2" r:id="rId1"/>
  </sheets>
  <definedNames>
    <definedName name="FOMdates">Sheet2!$K$3:$K$21</definedName>
    <definedName name="myholidays">Sheet2!$M$2:$M$42</definedName>
    <definedName name="_xlnm.Print_Area" localSheetId="0">Sheet2!$A$1:$M$30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B24" i="2"/>
  <c r="A24" i="2"/>
  <c r="K4" i="2"/>
  <c r="K5" i="2"/>
  <c r="K6" i="2"/>
  <c r="K7" i="2"/>
  <c r="K8" i="2"/>
  <c r="K9" i="2"/>
  <c r="K10" i="2"/>
  <c r="K11" i="2"/>
  <c r="K12" i="2"/>
  <c r="K13" i="2"/>
  <c r="J13" i="2" s="1"/>
  <c r="K14" i="2"/>
  <c r="J14" i="2" s="1"/>
  <c r="K15" i="2"/>
  <c r="J15" i="2" s="1"/>
  <c r="K16" i="2"/>
  <c r="J16" i="2" s="1"/>
  <c r="K17" i="2"/>
  <c r="J17" i="2" s="1"/>
  <c r="K18" i="2"/>
  <c r="J18" i="2" s="1"/>
  <c r="K19" i="2"/>
  <c r="J19" i="2" s="1"/>
  <c r="K20" i="2"/>
  <c r="J20" i="2" s="1"/>
  <c r="K21" i="2"/>
  <c r="J21" i="2" s="1"/>
  <c r="K3" i="2"/>
  <c r="A28" i="2"/>
  <c r="C24" i="2" l="1"/>
  <c r="C8" i="2"/>
  <c r="C28" i="2"/>
  <c r="F28" i="2" l="1"/>
  <c r="C18" i="2" s="1"/>
  <c r="J12" i="2" l="1"/>
  <c r="J7" i="2"/>
  <c r="J8" i="2"/>
  <c r="J11" i="2"/>
  <c r="J9" i="2"/>
  <c r="J10" i="2"/>
  <c r="J6" i="2"/>
  <c r="J5" i="2"/>
  <c r="J3" i="2"/>
  <c r="J4" i="2"/>
</calcChain>
</file>

<file path=xl/sharedStrings.xml><?xml version="1.0" encoding="utf-8"?>
<sst xmlns="http://schemas.openxmlformats.org/spreadsheetml/2006/main" count="26" uniqueCount="23">
  <si>
    <t>Current CONTRIBUTIONS BASIS</t>
  </si>
  <si>
    <t>Reduced CONTBASE</t>
  </si>
  <si>
    <t>VNAV</t>
  </si>
  <si>
    <t>TWFR Reduction Rate</t>
  </si>
  <si>
    <t>First Work Day Month</t>
  </si>
  <si>
    <t>My Holidays</t>
  </si>
  <si>
    <t>Service Months Reduced</t>
  </si>
  <si>
    <t># Days of Furlough</t>
  </si>
  <si>
    <t>Current FTE Percentage</t>
  </si>
  <si>
    <t>#workdays period</t>
  </si>
  <si>
    <t>Month</t>
  </si>
  <si>
    <t>Year</t>
  </si>
  <si>
    <t>Work Hours Per Day</t>
  </si>
  <si>
    <t>Furlough Reduced Work Hours in the Period</t>
  </si>
  <si>
    <t>Total M-F work hours in Period</t>
  </si>
  <si>
    <t>Contributions Basis</t>
  </si>
  <si>
    <t>Less Than 12 Month Employees</t>
  </si>
  <si>
    <t xml:space="preserve">      Off Contract Month Begin:</t>
  </si>
  <si>
    <t xml:space="preserve">      Off Contract Month Range:</t>
  </si>
  <si>
    <t>(Prorated for Less Than 12 Month Employee)</t>
  </si>
  <si>
    <t>Employee ID Number</t>
  </si>
  <si>
    <t>Furlough Begin Date</t>
  </si>
  <si>
    <t>Furlough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</si>
</sst>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9" fontId="0" fillId="2" borderId="0" xfId="0" applyNumberFormat="1" applyFill="1" applyProtection="1">
      <protection locked="0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Protection="1">
      <protection locked="0"/>
    </xf>
    <xf numFmtId="2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C12" sqref="C12"/>
    </sheetView>
  </sheetViews>
  <sheetFormatPr defaultRowHeight="15" x14ac:dyDescent="0.25"/>
  <cols>
    <col min="1" max="1" width="10.7109375" customWidth="1"/>
    <col min="2" max="2" width="30.42578125" customWidth="1"/>
    <col min="3" max="3" width="21" customWidth="1"/>
    <col min="10" max="10" width="15.85546875" customWidth="1"/>
    <col min="11" max="11" width="20.28515625" bestFit="1" customWidth="1"/>
    <col min="12" max="12" width="4.42578125" customWidth="1"/>
    <col min="13" max="13" width="12.85546875" customWidth="1"/>
  </cols>
  <sheetData>
    <row r="1" spans="1:13" x14ac:dyDescent="0.25">
      <c r="A1" s="7"/>
      <c r="B1" s="7"/>
      <c r="H1" s="15" t="s">
        <v>15</v>
      </c>
      <c r="I1" s="15"/>
      <c r="J1" s="15"/>
      <c r="K1" s="15"/>
      <c r="M1" t="s">
        <v>5</v>
      </c>
    </row>
    <row r="2" spans="1:13" x14ac:dyDescent="0.25">
      <c r="A2" s="7"/>
      <c r="B2" s="8" t="s">
        <v>20</v>
      </c>
      <c r="C2" s="12"/>
      <c r="H2" s="5" t="s">
        <v>10</v>
      </c>
      <c r="I2" s="5" t="s">
        <v>11</v>
      </c>
      <c r="J2" s="6" t="s">
        <v>2</v>
      </c>
      <c r="K2" s="5" t="s">
        <v>4</v>
      </c>
      <c r="M2" s="1">
        <v>44015</v>
      </c>
    </row>
    <row r="3" spans="1:13" x14ac:dyDescent="0.25">
      <c r="A3" s="7"/>
      <c r="B3" s="8" t="s">
        <v>20</v>
      </c>
      <c r="C3" s="12"/>
      <c r="H3" s="5">
        <v>6</v>
      </c>
      <c r="I3" s="5">
        <v>2020</v>
      </c>
      <c r="J3" s="13">
        <f t="shared" ref="J3:J21" ca="1" si="0">IF(AND(K3&gt;=$C$15,K3&lt;=$C$16),0,IF(AND(K3&gt;=$C$6,K3&lt;=$C$7),$C$18,$C$10))</f>
        <v>1822.2222222222222</v>
      </c>
      <c r="K3" s="14">
        <f t="shared" ref="K3:K10" si="1">WORKDAY(DATE(I3,H3,0),1,myholidays)</f>
        <v>43983</v>
      </c>
      <c r="M3" s="1">
        <v>44081</v>
      </c>
    </row>
    <row r="4" spans="1:13" x14ac:dyDescent="0.25">
      <c r="A4" s="7"/>
      <c r="B4" s="7"/>
      <c r="H4" s="5">
        <v>7</v>
      </c>
      <c r="I4" s="5">
        <v>2020</v>
      </c>
      <c r="J4" s="13">
        <f t="shared" ca="1" si="0"/>
        <v>1822.2222222222222</v>
      </c>
      <c r="K4" s="14">
        <f t="shared" si="1"/>
        <v>44013</v>
      </c>
      <c r="M4" s="1">
        <v>44116</v>
      </c>
    </row>
    <row r="5" spans="1:13" x14ac:dyDescent="0.25">
      <c r="A5" s="7"/>
      <c r="B5" s="7"/>
      <c r="H5" s="5">
        <v>8</v>
      </c>
      <c r="I5" s="5">
        <v>2020</v>
      </c>
      <c r="J5" s="13">
        <f t="shared" si="0"/>
        <v>2000</v>
      </c>
      <c r="K5" s="14">
        <f t="shared" si="1"/>
        <v>44046</v>
      </c>
      <c r="M5" s="1">
        <v>44138</v>
      </c>
    </row>
    <row r="6" spans="1:13" x14ac:dyDescent="0.25">
      <c r="A6" s="7"/>
      <c r="B6" s="8" t="s">
        <v>21</v>
      </c>
      <c r="C6" s="1">
        <v>43983</v>
      </c>
      <c r="H6" s="5">
        <v>9</v>
      </c>
      <c r="I6" s="5">
        <v>2020</v>
      </c>
      <c r="J6" s="13">
        <f t="shared" si="0"/>
        <v>2000</v>
      </c>
      <c r="K6" s="14">
        <f t="shared" si="1"/>
        <v>44075</v>
      </c>
      <c r="M6" s="1">
        <v>44146</v>
      </c>
    </row>
    <row r="7" spans="1:13" x14ac:dyDescent="0.25">
      <c r="A7" s="7"/>
      <c r="B7" s="8" t="s">
        <v>22</v>
      </c>
      <c r="C7" s="1">
        <v>44043</v>
      </c>
      <c r="H7" s="5">
        <v>10</v>
      </c>
      <c r="I7" s="5">
        <v>2020</v>
      </c>
      <c r="J7" s="13">
        <f t="shared" si="0"/>
        <v>2000</v>
      </c>
      <c r="K7" s="14">
        <f t="shared" si="1"/>
        <v>44105</v>
      </c>
      <c r="M7" s="1">
        <v>44160</v>
      </c>
    </row>
    <row r="8" spans="1:13" x14ac:dyDescent="0.25">
      <c r="A8" s="7"/>
      <c r="B8" s="8" t="s">
        <v>6</v>
      </c>
      <c r="C8">
        <f>COUNTIFS(FOMdates,"&gt;="&amp;C6,FOMdates,"&lt;"&amp;C7)</f>
        <v>2</v>
      </c>
      <c r="H8" s="5">
        <v>11</v>
      </c>
      <c r="I8" s="5">
        <v>2020</v>
      </c>
      <c r="J8" s="13">
        <f t="shared" si="0"/>
        <v>2000</v>
      </c>
      <c r="K8" s="14">
        <f t="shared" si="1"/>
        <v>44137</v>
      </c>
      <c r="M8" s="1">
        <v>44161</v>
      </c>
    </row>
    <row r="9" spans="1:13" x14ac:dyDescent="0.25">
      <c r="A9" s="7"/>
      <c r="B9" s="7"/>
      <c r="H9" s="5">
        <v>12</v>
      </c>
      <c r="I9" s="5">
        <v>2020</v>
      </c>
      <c r="J9" s="13">
        <f t="shared" si="0"/>
        <v>2000</v>
      </c>
      <c r="K9" s="14">
        <f t="shared" si="1"/>
        <v>44166</v>
      </c>
      <c r="M9" s="1">
        <v>44162</v>
      </c>
    </row>
    <row r="10" spans="1:13" x14ac:dyDescent="0.25">
      <c r="A10" s="7"/>
      <c r="B10" s="8" t="s">
        <v>0</v>
      </c>
      <c r="C10" s="2">
        <v>2000</v>
      </c>
      <c r="D10" t="s">
        <v>19</v>
      </c>
      <c r="H10" s="5">
        <v>1</v>
      </c>
      <c r="I10" s="5">
        <v>2021</v>
      </c>
      <c r="J10" s="13">
        <f t="shared" si="0"/>
        <v>2000</v>
      </c>
      <c r="K10" s="14">
        <f t="shared" si="1"/>
        <v>44200</v>
      </c>
      <c r="M10" s="1">
        <v>44189</v>
      </c>
    </row>
    <row r="11" spans="1:13" x14ac:dyDescent="0.25">
      <c r="A11" s="7"/>
      <c r="B11" s="8" t="s">
        <v>7</v>
      </c>
      <c r="C11" s="2">
        <v>4</v>
      </c>
      <c r="H11" s="5">
        <v>2</v>
      </c>
      <c r="I11" s="5">
        <v>2021</v>
      </c>
      <c r="J11" s="13">
        <f t="shared" si="0"/>
        <v>2000</v>
      </c>
      <c r="K11" s="14">
        <f t="shared" ref="K11:K21" si="2">WORKDAY(DATE(I11,H11,0),1,myholidays)</f>
        <v>44228</v>
      </c>
      <c r="M11" s="1">
        <v>44190</v>
      </c>
    </row>
    <row r="12" spans="1:13" x14ac:dyDescent="0.25">
      <c r="A12" s="7"/>
      <c r="B12" s="8" t="s">
        <v>8</v>
      </c>
      <c r="C12" s="3">
        <v>1</v>
      </c>
      <c r="H12" s="5">
        <v>3</v>
      </c>
      <c r="I12" s="5">
        <v>2021</v>
      </c>
      <c r="J12" s="13">
        <f t="shared" si="0"/>
        <v>2000</v>
      </c>
      <c r="K12" s="14">
        <f t="shared" si="2"/>
        <v>44256</v>
      </c>
      <c r="M12" s="1">
        <v>44197</v>
      </c>
    </row>
    <row r="13" spans="1:13" x14ac:dyDescent="0.25">
      <c r="A13" s="7"/>
      <c r="B13" s="7"/>
      <c r="H13" s="5">
        <v>4</v>
      </c>
      <c r="I13" s="5">
        <v>2021</v>
      </c>
      <c r="J13" s="13">
        <f t="shared" si="0"/>
        <v>2000</v>
      </c>
      <c r="K13" s="14">
        <f t="shared" si="2"/>
        <v>44287</v>
      </c>
      <c r="M13" s="1">
        <v>44214</v>
      </c>
    </row>
    <row r="14" spans="1:13" x14ac:dyDescent="0.25">
      <c r="A14" s="7"/>
      <c r="B14" s="8" t="s">
        <v>16</v>
      </c>
      <c r="H14" s="5">
        <v>5</v>
      </c>
      <c r="I14" s="5">
        <v>2021</v>
      </c>
      <c r="J14" s="13">
        <f t="shared" si="0"/>
        <v>2000</v>
      </c>
      <c r="K14" s="14">
        <f t="shared" si="2"/>
        <v>44319</v>
      </c>
      <c r="M14" s="1">
        <v>44242</v>
      </c>
    </row>
    <row r="15" spans="1:13" x14ac:dyDescent="0.25">
      <c r="A15" s="7"/>
      <c r="B15" s="8" t="s">
        <v>17</v>
      </c>
      <c r="C15" s="1"/>
      <c r="H15" s="5">
        <v>6</v>
      </c>
      <c r="I15" s="5">
        <v>2021</v>
      </c>
      <c r="J15" s="13">
        <f t="shared" si="0"/>
        <v>2000</v>
      </c>
      <c r="K15" s="14">
        <f t="shared" si="2"/>
        <v>44348</v>
      </c>
      <c r="M15" s="1">
        <v>44347</v>
      </c>
    </row>
    <row r="16" spans="1:13" x14ac:dyDescent="0.25">
      <c r="A16" s="7"/>
      <c r="B16" s="8" t="s">
        <v>18</v>
      </c>
      <c r="C16" s="1"/>
      <c r="H16" s="5">
        <v>7</v>
      </c>
      <c r="I16" s="5">
        <v>2021</v>
      </c>
      <c r="J16" s="13">
        <f t="shared" si="0"/>
        <v>2000</v>
      </c>
      <c r="K16" s="14">
        <f t="shared" si="2"/>
        <v>44378</v>
      </c>
      <c r="M16" s="1">
        <v>44382</v>
      </c>
    </row>
    <row r="17" spans="1:13" x14ac:dyDescent="0.25">
      <c r="A17" s="7"/>
      <c r="B17" s="7"/>
      <c r="H17" s="5">
        <v>8</v>
      </c>
      <c r="I17" s="5">
        <v>2021</v>
      </c>
      <c r="J17" s="13">
        <f t="shared" si="0"/>
        <v>2000</v>
      </c>
      <c r="K17" s="14">
        <f t="shared" si="2"/>
        <v>44410</v>
      </c>
      <c r="M17" s="1">
        <v>44445</v>
      </c>
    </row>
    <row r="18" spans="1:13" x14ac:dyDescent="0.25">
      <c r="A18" s="7"/>
      <c r="B18" s="8" t="s">
        <v>1</v>
      </c>
      <c r="C18">
        <f ca="1">C10-(C10*F28)</f>
        <v>1822.2222222222222</v>
      </c>
      <c r="H18" s="5">
        <v>9</v>
      </c>
      <c r="I18" s="5">
        <v>2021</v>
      </c>
      <c r="J18" s="13">
        <f t="shared" si="0"/>
        <v>2000</v>
      </c>
      <c r="K18" s="14">
        <f t="shared" si="2"/>
        <v>44440</v>
      </c>
      <c r="M18" s="1">
        <v>44480</v>
      </c>
    </row>
    <row r="19" spans="1:13" x14ac:dyDescent="0.25">
      <c r="A19" s="7"/>
      <c r="B19" s="7"/>
      <c r="H19" s="5">
        <v>10</v>
      </c>
      <c r="I19" s="5">
        <v>2021</v>
      </c>
      <c r="J19" s="13">
        <f t="shared" si="0"/>
        <v>2000</v>
      </c>
      <c r="K19" s="14">
        <f t="shared" si="2"/>
        <v>44470</v>
      </c>
      <c r="M19" s="1">
        <v>44502</v>
      </c>
    </row>
    <row r="20" spans="1:13" x14ac:dyDescent="0.25">
      <c r="A20" s="7"/>
      <c r="B20" s="7"/>
      <c r="H20" s="5">
        <v>11</v>
      </c>
      <c r="I20" s="5">
        <v>2021</v>
      </c>
      <c r="J20" s="13">
        <f t="shared" si="0"/>
        <v>2000</v>
      </c>
      <c r="K20" s="14">
        <f t="shared" si="2"/>
        <v>44501</v>
      </c>
      <c r="M20" s="1">
        <v>44511</v>
      </c>
    </row>
    <row r="21" spans="1:13" x14ac:dyDescent="0.25">
      <c r="A21" s="7"/>
      <c r="B21" s="7"/>
      <c r="H21" s="5">
        <v>12</v>
      </c>
      <c r="I21" s="5">
        <v>2021</v>
      </c>
      <c r="J21" s="13">
        <f t="shared" si="0"/>
        <v>2000</v>
      </c>
      <c r="K21" s="14">
        <f t="shared" si="2"/>
        <v>44531</v>
      </c>
      <c r="M21" s="1">
        <v>44524</v>
      </c>
    </row>
    <row r="22" spans="1:13" x14ac:dyDescent="0.25">
      <c r="A22" s="16" t="s">
        <v>7</v>
      </c>
      <c r="B22" s="9"/>
      <c r="M22" s="1">
        <v>44525</v>
      </c>
    </row>
    <row r="23" spans="1:13" x14ac:dyDescent="0.25">
      <c r="A23" s="16"/>
      <c r="B23" s="10" t="s">
        <v>12</v>
      </c>
      <c r="C23" s="5" t="s">
        <v>13</v>
      </c>
      <c r="M23" s="1">
        <v>44526</v>
      </c>
    </row>
    <row r="24" spans="1:13" x14ac:dyDescent="0.25">
      <c r="A24" s="11">
        <f>C11</f>
        <v>4</v>
      </c>
      <c r="B24" s="11">
        <f>8*C12</f>
        <v>8</v>
      </c>
      <c r="C24" s="4">
        <f>B24*A24</f>
        <v>32</v>
      </c>
      <c r="M24" s="1">
        <v>44553</v>
      </c>
    </row>
    <row r="25" spans="1:13" x14ac:dyDescent="0.25">
      <c r="A25" s="7"/>
      <c r="B25" s="7"/>
      <c r="M25" s="1">
        <v>44554</v>
      </c>
    </row>
    <row r="26" spans="1:13" x14ac:dyDescent="0.25">
      <c r="A26" s="16" t="s">
        <v>9</v>
      </c>
      <c r="B26" s="7"/>
      <c r="M26" s="1">
        <v>44561</v>
      </c>
    </row>
    <row r="27" spans="1:13" x14ac:dyDescent="0.25">
      <c r="A27" s="16"/>
      <c r="B27" s="10" t="s">
        <v>12</v>
      </c>
      <c r="C27" s="5" t="s">
        <v>14</v>
      </c>
      <c r="F27" s="5" t="s">
        <v>3</v>
      </c>
      <c r="M27" s="2"/>
    </row>
    <row r="28" spans="1:13" x14ac:dyDescent="0.25">
      <c r="A28" s="11">
        <f ca="1">SUMPRODUCT(--(WEEKDAY(ROW(INDIRECT($C$6&amp;":"&amp;$C$7)),2)&lt;6))</f>
        <v>45</v>
      </c>
      <c r="B28" s="11">
        <f>8*C12</f>
        <v>8</v>
      </c>
      <c r="C28" s="4">
        <f ca="1">A28*B28</f>
        <v>360</v>
      </c>
      <c r="F28">
        <f ca="1">C24/C28</f>
        <v>8.8888888888888892E-2</v>
      </c>
      <c r="M28" s="2"/>
    </row>
    <row r="29" spans="1:13" x14ac:dyDescent="0.25">
      <c r="M29" s="2"/>
    </row>
  </sheetData>
  <sheetProtection algorithmName="SHA-512" hashValue="/Fh9AJ+3Vbulvo3jdtT8YjWMyNOpR1fErTIAnk24sPC643gUffOiTdFrQLwUR+yo/7S924ytevihC38V4KE/AQ==" saltValue="sYdRt42VhWFYpeB7PMs2rg==" spinCount="100000" sheet="1" objects="1" scenarios="1"/>
  <mergeCells count="3">
    <mergeCell ref="H1:K1"/>
    <mergeCell ref="A22:A23"/>
    <mergeCell ref="A26:A27"/>
  </mergeCell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Sheet2</vt:lpstr>
      <vt:lpstr>FOMdates</vt:lpstr>
      <vt:lpstr>myholidays</vt:lpstr>
      <vt:lpstr>Sheet2!Print_Area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2020-05-26T22:01:10Z</cp:lastPrinted>
  <dcterms:created xsi:type="dcterms:W3CDTF">2020-05-19T17:04:56Z</dcterms:created>
  <dcterms:modified xsi:type="dcterms:W3CDTF">2020-05-29T12:06:07Z</dcterms:modified>
</cp:coreProperties>
</file>